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'Sheet2'!$16:$16</definedName>
  </definedNames>
  <calcPr fullCalcOnLoad="1"/>
</workbook>
</file>

<file path=xl/sharedStrings.xml><?xml version="1.0" encoding="utf-8"?>
<sst xmlns="http://schemas.openxmlformats.org/spreadsheetml/2006/main" count="651" uniqueCount="490">
  <si>
    <t>Мобилизационная и вневойсковая подготовка</t>
  </si>
  <si>
    <t>Арендная плата за пользование имуществом</t>
  </si>
  <si>
    <t>000  0203  0000000  000  000</t>
  </si>
  <si>
    <t>000  0203  0000000  000  200</t>
  </si>
  <si>
    <t>000  0203  0000000  000  210</t>
  </si>
  <si>
    <t>000  0203  0000000  000  211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</si>
  <si>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</si>
  <si>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</si>
  <si>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</si>
  <si>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</si>
  <si>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</si>
  <si>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000  0203  0000000  000  224</t>
  </si>
  <si>
    <t>000  0203  0000000  000  225</t>
  </si>
  <si>
    <t>000  0203  0000000  000  300</t>
  </si>
  <si>
    <t>000  0203  0000000  000  340</t>
  </si>
  <si>
    <t>Жилищное хозяйство</t>
  </si>
  <si>
    <t>000  0501  0000000  000  000</t>
  </si>
  <si>
    <t>000  0501  0000000  000  200</t>
  </si>
  <si>
    <t>000  0501  0000000  000  220</t>
  </si>
  <si>
    <t>000  0501  0000000  000  226</t>
  </si>
  <si>
    <t>000  0501  0000000  000  240</t>
  </si>
  <si>
    <t>000  0501  0000000  000  242</t>
  </si>
  <si>
    <t>Коммунальное хозяйство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</si>
  <si>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</si>
  <si>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</si>
  <si>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</si>
  <si>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</si>
  <si>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</si>
  <si>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000  0502  0000000  000  300</t>
  </si>
  <si>
    <t>000  0502  0000000  000  310</t>
  </si>
  <si>
    <t>000  0502  0000000  000  340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</si>
  <si>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</si>
  <si>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</si>
  <si>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</si>
  <si>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</si>
  <si>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</si>
  <si>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</si>
  <si>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</si>
  <si>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</si>
  <si>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000  1101  0000000  000  290</t>
  </si>
  <si>
    <t xml:space="preserve">              Форма 0503117  с.2</t>
  </si>
  <si>
    <t>000  0700  0000000  000  220</t>
  </si>
  <si>
    <t>000  0500  0000000  000  200</t>
  </si>
  <si>
    <t>000  0100  0000000  000  200</t>
  </si>
  <si>
    <t>000  0702  0000000  000  225</t>
  </si>
  <si>
    <t>000  0801  0000000  000  220</t>
  </si>
  <si>
    <t>000  0702  0000000  000  200</t>
  </si>
  <si>
    <t>000  0100  0000000  000  225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</si>
  <si>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</si>
  <si>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</si>
  <si>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</si>
  <si>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</si>
  <si>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</si>
  <si>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</si>
  <si>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</si>
  <si>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</si>
  <si>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</si>
  <si>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</si>
  <si>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Невыясненные поступления</t>
  </si>
  <si>
    <t>Прочие неналоговые доходы бюджетов поселений</t>
  </si>
  <si>
    <t>000  1  05  02000  02  0000  110</t>
  </si>
  <si>
    <t>000  1  05  03000  01  0000  110</t>
  </si>
  <si>
    <t>000  1  11  05013  10  0000  120</t>
  </si>
  <si>
    <t>000  1  14  06013  10  0000  430</t>
  </si>
  <si>
    <t>000  1  17  01000  00  0000  180</t>
  </si>
  <si>
    <t>000  1  17  05050  10  0000  180</t>
  </si>
  <si>
    <t>Получение бюджетных кредитов от других  бюджетов бюджетной системы Российской  Федерации в валюте Российской Федерации</t>
  </si>
  <si>
    <t>Изменение остатков средств на счетах по учету  средств бюджетов</t>
  </si>
  <si>
    <t>000 01  03  00  00  00  0000  700</t>
  </si>
  <si>
    <t>000  1  09  04050  00  0000  110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</si>
  <si>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</si>
  <si>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</si>
  <si>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000  1  09  04053  10  0000  110</t>
  </si>
  <si>
    <t>Дотации бюджетам поселений на выравнивание бюджетной обеспеченности</t>
  </si>
  <si>
    <t>000  2  02  01001  10  0000  151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</si>
  <si>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</si>
  <si>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</si>
  <si>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</si>
  <si>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</si>
  <si>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</si>
  <si>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</si>
  <si>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</si>
  <si>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000  2  02  02089  10  0000  151</t>
  </si>
  <si>
    <t>Прочие субсидии бюджетам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</si>
  <si>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</si>
  <si>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</si>
  <si>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</si>
  <si>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</si>
  <si>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</si>
  <si>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</si>
  <si>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</si>
  <si>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</si>
  <si>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</si>
  <si>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000  2  02  04014  10  0000  151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</si>
  <si>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</si>
  <si>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000  2  02  04025  10  0000  151</t>
  </si>
  <si>
    <t>Прочие безвозмездные поступления в бюджеты поселений</t>
  </si>
  <si>
    <t>000  2  02  02999  10  0000  151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</si>
  <si>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</si>
  <si>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</si>
  <si>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000  1  05  02010  02  0000  110</t>
  </si>
  <si>
    <t>000  1  05  02020  02  0000  110</t>
  </si>
  <si>
    <t>000  1  05  03010  01  0000  110</t>
  </si>
  <si>
    <t>000  1  05  03020  01  0000  110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</si>
  <si>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</si>
  <si>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Пенсии, пособия, выплачиваемые организациями сектора государственного управления</t>
  </si>
  <si>
    <t>Физическая культура</t>
  </si>
  <si>
    <t>000  0111  0000000  000  000</t>
  </si>
  <si>
    <t>000  0111  0000000  000  200</t>
  </si>
  <si>
    <t>000  0111  0000000  000  290</t>
  </si>
  <si>
    <t>000  0801  0000000  000  222</t>
  </si>
  <si>
    <t>000  1100  0000000  000  220</t>
  </si>
  <si>
    <t>000  1100  0000000  000  226</t>
  </si>
  <si>
    <t>000  1101  0000000  000  220</t>
  </si>
  <si>
    <t>000  1101  0000000  000  226</t>
  </si>
  <si>
    <t>Источники финансирования дефицита бюджета - всего</t>
  </si>
  <si>
    <t>Изменение остатков средств</t>
  </si>
  <si>
    <t>Увеличение прочих остатков средств бюджетов</t>
  </si>
  <si>
    <t>Уменьшение прочих остатков средств бюджетов</t>
  </si>
  <si>
    <t>000 01  05  02  00  00  0000  500</t>
  </si>
  <si>
    <t>000 01  05  02  00  00  0000  600</t>
  </si>
  <si>
    <t>000  0104  0000000  000  290</t>
  </si>
  <si>
    <t>000  0701  0000000  000  211</t>
  </si>
  <si>
    <t>000  1000  0000000  000  200</t>
  </si>
  <si>
    <t>000  0100  0000000  000  221</t>
  </si>
  <si>
    <t>Расходы</t>
  </si>
  <si>
    <t>администрации Елань-Коленовского городского поселения Новохоперского муниципального района Воронежской области</t>
  </si>
  <si>
    <t>914</t>
  </si>
  <si>
    <t>20227560000</t>
  </si>
  <si>
    <t>Администрация Елань-Коленовского городского поселения Новохоперского муниципального района</t>
  </si>
  <si>
    <t>Воронежской области</t>
  </si>
  <si>
    <t>Елань-Коленовское городское поселение</t>
  </si>
  <si>
    <t>Городские и сельские поселения План на год</t>
  </si>
  <si>
    <t>Городские и сельские поселения Исполнено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</si>
  <si>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</si>
  <si>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000  1  06  01030  10  0000  110 </t>
  </si>
  <si>
    <t>ЗЕМЕЛЬНЫЙ 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</si>
  <si>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</si>
  <si>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</si>
  <si>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</si>
  <si>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000  1  06  06010  00  0000  110</t>
  </si>
  <si>
    <t>000  1  06  06020  00  0000  110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</si>
  <si>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</si>
  <si>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</si>
  <si>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000  1  06  06023  10  0000  110 </t>
  </si>
  <si>
    <t xml:space="preserve">000  1  06  06013  10  0000  110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</si>
  <si>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</si>
  <si>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</si>
  <si>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</si>
  <si>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000  1  08  04020  01  0000  110</t>
  </si>
  <si>
    <t>000  0702  0000000  000  221</t>
  </si>
  <si>
    <t>000  0104  0000000  000  210</t>
  </si>
  <si>
    <t>Пособия по социальной помощи населению</t>
  </si>
  <si>
    <t>Резервные фонды</t>
  </si>
  <si>
    <t>000  0505  0000000  000  200</t>
  </si>
  <si>
    <t>Начисления на выплаты по оплате труда</t>
  </si>
  <si>
    <t>Безвозмездные перечисления организациям</t>
  </si>
  <si>
    <t>000  1000  0000000  000  263</t>
  </si>
  <si>
    <t>000  0104  0000000  000  310</t>
  </si>
  <si>
    <t>Заработная плата</t>
  </si>
  <si>
    <t>000  0100  0000000  000  340</t>
  </si>
  <si>
    <t>000  0801  0000000  000  226</t>
  </si>
  <si>
    <t>000  0100  0000000  000  300</t>
  </si>
  <si>
    <t>000  0104  0000000  000  000</t>
  </si>
  <si>
    <t>000  0700  0000000  000  226</t>
  </si>
  <si>
    <t>000  0500  0000000  000  300</t>
  </si>
  <si>
    <t>000  0702  0000000  000  223</t>
  </si>
  <si>
    <t>000  0104  0000000  000  212</t>
  </si>
  <si>
    <t>Результат исполнения бюджета (дефицит "--", профицит "+")</t>
  </si>
  <si>
    <t>Жилищно-коммунальное хозяйство</t>
  </si>
  <si>
    <t>000  0702  0000000  000  300</t>
  </si>
  <si>
    <t>000  0100  0000000  000  223</t>
  </si>
  <si>
    <t>Оплата работ, услуг</t>
  </si>
  <si>
    <t>000  0702  0000000  000  340</t>
  </si>
  <si>
    <t>000  1001  0000000  000  000</t>
  </si>
  <si>
    <t>000  0701  0000000  000  213</t>
  </si>
  <si>
    <t>Социальное обеспечение</t>
  </si>
  <si>
    <t>000  0100  0000000  000  210</t>
  </si>
  <si>
    <t>000  0701  0000000  000  220</t>
  </si>
  <si>
    <t>Прочие выплаты</t>
  </si>
  <si>
    <t>000  0702  0000000  000  290</t>
  </si>
  <si>
    <t>Безвозмездные перечисления организациям, за исключением государственных и муниципальных организаций</t>
  </si>
  <si>
    <t>000  0100  0000000  000  290</t>
  </si>
  <si>
    <t>000  0702  0000000  000  210</t>
  </si>
  <si>
    <t>000  0104  0000000  000  221</t>
  </si>
  <si>
    <t>000  1001  0000000  000  200</t>
  </si>
  <si>
    <t>000  0412  0000000  000  220</t>
  </si>
  <si>
    <t>Образование</t>
  </si>
  <si>
    <t>000  0801  0000000  000  211</t>
  </si>
  <si>
    <t>Социальное обеспечение населения</t>
  </si>
  <si>
    <t>000  0700  0000000  000  211</t>
  </si>
  <si>
    <t>000  0104  0000000  000  225</t>
  </si>
  <si>
    <t>000  1003  0000000  000  260</t>
  </si>
  <si>
    <t>000  0104  0000000  000  200</t>
  </si>
  <si>
    <t>000  0702  0000000  000  000</t>
  </si>
  <si>
    <t>000  0702  0000000  000  212</t>
  </si>
  <si>
    <t>000  0104  0000000  000  223</t>
  </si>
  <si>
    <t>000  0412  0000000  000  226</t>
  </si>
  <si>
    <t>000  0104  0000000  000  340</t>
  </si>
  <si>
    <t>Общее образование</t>
  </si>
  <si>
    <t>Национальная экономика</t>
  </si>
  <si>
    <t>000  1001  0000000  000  263</t>
  </si>
  <si>
    <t>000  0500  0000000  000  000</t>
  </si>
  <si>
    <t>000  0104  0000000  000  300</t>
  </si>
  <si>
    <t>000  0100  0000000  000  000</t>
  </si>
  <si>
    <t>000  0100  0000000  000  212</t>
  </si>
  <si>
    <t>Транспортные услуги</t>
  </si>
  <si>
    <t>000  0701  0000000  000  226</t>
  </si>
  <si>
    <t>000  0505  0000000  000  000</t>
  </si>
  <si>
    <t>000  0500  0000000  000  310</t>
  </si>
  <si>
    <t>000  0100  0000000  000  310</t>
  </si>
  <si>
    <t>000  1003  0000000  000  262</t>
  </si>
  <si>
    <t>000  1000  0000000  000  000</t>
  </si>
  <si>
    <t>000  0702  0000000  000  310</t>
  </si>
  <si>
    <t>000  0700  0000000  000  213</t>
  </si>
  <si>
    <t>000  0801  0000000  000  213</t>
  </si>
  <si>
    <t>000  0100  0000000  000  220</t>
  </si>
  <si>
    <t>000  0500  0000000  000  220</t>
  </si>
  <si>
    <t>000  0700  0000000  000  200</t>
  </si>
  <si>
    <t>000  0801  0000000  000  200</t>
  </si>
  <si>
    <t>000  0701  0000000  000  210</t>
  </si>
  <si>
    <t>Обеспечение проведения выборов и референдумов</t>
  </si>
  <si>
    <t>000  0801  0000000  000  225</t>
  </si>
  <si>
    <t>000  0702  0000000  000  220</t>
  </si>
  <si>
    <t>000  0104  0000000  000  211</t>
  </si>
  <si>
    <t>000  0701  0000000  000  290</t>
  </si>
  <si>
    <t>000  0700  0000000  000  225</t>
  </si>
  <si>
    <t>000  1101  0000000  000  200</t>
  </si>
  <si>
    <t>000  1000  0000000  000  260</t>
  </si>
  <si>
    <t>000  0801  0000000  000  221</t>
  </si>
  <si>
    <t>000  0107  0000000  000  200</t>
  </si>
  <si>
    <t>000  0700  0000000  000  221</t>
  </si>
  <si>
    <t>Другие вопросы в области жилищно-коммунального хозяйства</t>
  </si>
  <si>
    <t>Услуги связи</t>
  </si>
  <si>
    <t>000  0505  0000000  000  220</t>
  </si>
  <si>
    <t>000  0104  0000000  000  213</t>
  </si>
  <si>
    <t>000  0701  0000000  000  212</t>
  </si>
  <si>
    <t>000  0701  0000000  000  000</t>
  </si>
  <si>
    <t>000  0505  0000000  000  226</t>
  </si>
  <si>
    <t>Работы, услуги по содержанию имущества</t>
  </si>
  <si>
    <t>000  0800  0000000  000  000</t>
  </si>
  <si>
    <t>000  0400  0000000  000  000</t>
  </si>
  <si>
    <t>000  0100  0000000  000  222</t>
  </si>
  <si>
    <t>постановлением</t>
  </si>
  <si>
    <t>000  0700  0000000  000  340</t>
  </si>
  <si>
    <t>Пенсионное обеспечение</t>
  </si>
  <si>
    <t>000  1003  0000000  000  000</t>
  </si>
  <si>
    <t>000  0801  0000000  000  300</t>
  </si>
  <si>
    <t>000  0100  0000000  000  226</t>
  </si>
  <si>
    <t>000  0500  0000000  000  226</t>
  </si>
  <si>
    <t>Физическая культура и спорт</t>
  </si>
  <si>
    <t>000  0700  0000000  000  300</t>
  </si>
  <si>
    <t>Прочие работы, услуги</t>
  </si>
  <si>
    <t>Увеличение стоимости материальных запасов</t>
  </si>
  <si>
    <t>000  0801  0000000  000  340</t>
  </si>
  <si>
    <t>000  1100  0000000  000  000</t>
  </si>
  <si>
    <t>000  0702  0000000  000  226</t>
  </si>
  <si>
    <t>000  0700  0000000  000  223</t>
  </si>
  <si>
    <t>Другие вопросы в области национальной экономики</t>
  </si>
  <si>
    <t>000  1000  0000000  000  262</t>
  </si>
  <si>
    <t>000  0801  0000000  000  223</t>
  </si>
  <si>
    <t>000  0412  0000000  000  000</t>
  </si>
  <si>
    <t>000  7900  0000000  000  000</t>
  </si>
  <si>
    <t>Поступление нефинансовых активов</t>
  </si>
  <si>
    <t>Оплата труда и начисления на выплаты по оплате труда</t>
  </si>
  <si>
    <t>000  0700  0000000  000  210</t>
  </si>
  <si>
    <t>000  0701  0000000  000  200</t>
  </si>
  <si>
    <t>000  0801  0000000  000  210</t>
  </si>
  <si>
    <t>000  0701  0000000  000  225</t>
  </si>
  <si>
    <t>000  0700  0000000  000  290</t>
  </si>
  <si>
    <t>000  0801  0000000  000  290</t>
  </si>
  <si>
    <t>Дошкольное образование</t>
  </si>
  <si>
    <t>000  0701  0000000  000  221</t>
  </si>
  <si>
    <t>000  0412  0000000  000  200</t>
  </si>
  <si>
    <t>Коммунальные услуги</t>
  </si>
  <si>
    <t>000  0100  0000000  000  211</t>
  </si>
  <si>
    <t>000  1100  0000000  000  200</t>
  </si>
  <si>
    <t>000  1001  0000000  000  260</t>
  </si>
  <si>
    <t>000  0107  0000000  000  290</t>
  </si>
  <si>
    <t>000  0702  0000000  000  211</t>
  </si>
  <si>
    <t>000  0104  0000000  000  220</t>
  </si>
  <si>
    <t>Общегосударственные вопросы</t>
  </si>
  <si>
    <t>000  1003  0000000  000  200</t>
  </si>
  <si>
    <t>000  9600  0000000  000  000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</si>
  <si>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</si>
  <si>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</si>
  <si>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</si>
  <si>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</si>
  <si>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000  0700  0000000  000  000</t>
  </si>
  <si>
    <t>000  0104  0000000  000  226</t>
  </si>
  <si>
    <t>000  0700  0000000  000  212</t>
  </si>
  <si>
    <t>000  0701  0000000  000  300</t>
  </si>
  <si>
    <t>Расходы бюджета - ИТОГО</t>
  </si>
  <si>
    <t>000  0700  0000000  000  310</t>
  </si>
  <si>
    <t>000  0702  0000000  000  213</t>
  </si>
  <si>
    <t>000  0104  0000000  000  222</t>
  </si>
  <si>
    <t>000  0701  0000000  000  340</t>
  </si>
  <si>
    <t>Социальная политика</t>
  </si>
  <si>
    <t>000  0100  0000000  000  213</t>
  </si>
  <si>
    <t>000  0701  0000000  000  223</t>
  </si>
  <si>
    <t>000  1101  0000000  000  000</t>
  </si>
  <si>
    <t>000  0107  0000000  000  000</t>
  </si>
  <si>
    <t>200</t>
  </si>
  <si>
    <t xml:space="preserve">                        Форма 0503117  с.3</t>
  </si>
  <si>
    <t xml:space="preserve">                                                                                  3. Источники финансирования дефицита бюджета</t>
  </si>
  <si>
    <t xml:space="preserve">Код расхода бюджетной классификации </t>
  </si>
  <si>
    <t xml:space="preserve">Код источника финансирования дефицита  бюджета по бюджетной классификации 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</si>
  <si>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</si>
  <si>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</si>
  <si>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</si>
  <si>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</si>
  <si>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</si>
  <si>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</si>
  <si>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</si>
  <si>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000 90  00  00  00  00  0000  000</t>
  </si>
  <si>
    <t>000 01  00  00  00  00  0000  000</t>
  </si>
  <si>
    <t>000 01  03  00  00  00  0000  000</t>
  </si>
  <si>
    <t>000 01  03  00  00  00  0000  800</t>
  </si>
  <si>
    <t>000 01  05  00  00  00  0000  000</t>
  </si>
  <si>
    <t>000 01  05  00  00  00  0000  500</t>
  </si>
  <si>
    <t>000 01  05  00  00  00  0000  600</t>
  </si>
  <si>
    <t>000 01  05  02  01  00  0000  510</t>
  </si>
  <si>
    <t>000 01  05  02  01  00  0000  610</t>
  </si>
  <si>
    <t>500</t>
  </si>
  <si>
    <t>520</t>
  </si>
  <si>
    <t>"________"    ________________________  20  ___  г.</t>
  </si>
  <si>
    <t>Дотации на выравнивание бюджетной обеспеченности</t>
  </si>
  <si>
    <t>Иные межбюджетные трансферты</t>
  </si>
  <si>
    <t>Единый сельскохозяйственный налог</t>
  </si>
  <si>
    <t>000  1  06  00000  00  0000  000</t>
  </si>
  <si>
    <t>000  1  06  01000  00  0000  110</t>
  </si>
  <si>
    <t>000  1  09  04000  00  0000  110</t>
  </si>
  <si>
    <t>000  1  11  05035  10  0000  120</t>
  </si>
  <si>
    <t>000  1  17  01050  10  0000  180</t>
  </si>
  <si>
    <t>НАЛОГИ НА ИМУЩЕСТВО</t>
  </si>
  <si>
    <t>Налог на имущество физических лиц</t>
  </si>
  <si>
    <t>Налоги на имущество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</si>
  <si>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</si>
  <si>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Невыясненные поступления, зачисляемые в бюджеты поселений</t>
  </si>
  <si>
    <t>Национальная оборона</t>
  </si>
  <si>
    <t>Благоустройство</t>
  </si>
  <si>
    <t>Культура, кинематография</t>
  </si>
  <si>
    <t>000  0200  0000000  000  000</t>
  </si>
  <si>
    <t>000  0503  0000000  000  000</t>
  </si>
  <si>
    <t>000  0503  0000000  000  200</t>
  </si>
  <si>
    <t>000  0801  0000000  000  310</t>
  </si>
  <si>
    <t>000 01  00  00  00  00  0000  00O</t>
  </si>
  <si>
    <t>ДОХОДЫ ОТ ПРОДАЖИ МАТЕРИАЛЬНЫХ И НЕМАТЕРИАЛЬНЫХ АКТИВОВ</t>
  </si>
  <si>
    <t>ПРОЧИЕ НЕНАЛОГОВЫЕ ДОХОДЫ</t>
  </si>
  <si>
    <t>Прочие субсидии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</si>
  <si>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</si>
  <si>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000  2  02  04012  00  0000  151</t>
  </si>
  <si>
    <t>000  1  17  05000  00  0000  180</t>
  </si>
  <si>
    <t>ГОСУДАРСТВЕННАЯ ПОШЛИНА</t>
  </si>
  <si>
    <t>000  2  02  01001  00  0000  151</t>
  </si>
  <si>
    <t>000  1  00  00000  00  0000  000</t>
  </si>
  <si>
    <t>НАЛОГИ НА СОВОКУПНЫЙ ДОХОД</t>
  </si>
  <si>
    <t>000  1  01  02000  01  0000  110</t>
  </si>
  <si>
    <t>000  2  02  02000  00  0000  151</t>
  </si>
  <si>
    <t>Субсидии бюджетам субъектов Российской Федерации и муниципальных образований (межбюджетные субсидии)</t>
  </si>
  <si>
    <t>000  2  02  04000  00  0000  151</t>
  </si>
  <si>
    <t>000  2  02  00000  00  0000  000</t>
  </si>
  <si>
    <t>000  1  08  00000  00  0000  000</t>
  </si>
  <si>
    <t>ЗАДОЛЖЕННОСТЬ И ПЕРЕРАСЧЕТЫ ПО ОТМЕНЕННЫМ НАЛОГАМ, СБОРАМ И ИНЫМ ОБЯЗАТЕЛЬНЫМ ПЛАТЕЖАМ</t>
  </si>
  <si>
    <t>000  2  07  00000  00  0000  180</t>
  </si>
  <si>
    <t>000  1  05  00000  00  0000  000</t>
  </si>
  <si>
    <t>Единый налог на вмененный доход для отдельных видов деятельности</t>
  </si>
  <si>
    <t>000  1  01  02010  01  0000  110</t>
  </si>
  <si>
    <t>000  1  11  05030  00  0000  120</t>
  </si>
  <si>
    <t>БЕЗВОЗМЕЗДНЫЕ ПОСТУПЛЕНИЯ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</si>
  <si>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</si>
  <si>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000  2  02  03000  00  0000  151</t>
  </si>
  <si>
    <t>Налог на доходы физических лиц</t>
  </si>
  <si>
    <t>000  2  02  01000  00  0000  151</t>
  </si>
  <si>
    <t>000  1  17  00000  00  0000  000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</si>
  <si>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</si>
  <si>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</si>
  <si>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</si>
  <si>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</si>
  <si>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000  1  11  05010  00  0000  120</t>
  </si>
  <si>
    <t>000  1  14  06000  00  0000  430</t>
  </si>
  <si>
    <t>000  1  01  02030  01  0000  110</t>
  </si>
  <si>
    <t>000  1  14  00000  00  0000  000</t>
  </si>
  <si>
    <t>Дотации бюджетам субъектов Российской Федерации и муниципальных образований</t>
  </si>
  <si>
    <t>000  8  50  00000  00  0000  000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</si>
  <si>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</si>
  <si>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000  1  01  00000  00  0000  000</t>
  </si>
  <si>
    <t>000  2  02  02999  00  0000  151</t>
  </si>
  <si>
    <t>БЕЗВОЗМЕЗДНЫЕ ПОСТУПЛЕНИЯ ОТ ДРУГИХ БЮДЖЕТОВ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</si>
  <si>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</si>
  <si>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</si>
  <si>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</si>
  <si>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000  2  00  00000  00  0000  000</t>
  </si>
  <si>
    <t>000  2  02  04025  00  0000  151</t>
  </si>
  <si>
    <t>000  1  11  05000  00  0000  120</t>
  </si>
  <si>
    <t>000  2  07  05000  05  0000  180</t>
  </si>
  <si>
    <t>000  1  14  06010  00  0000  430</t>
  </si>
  <si>
    <t>000  1  01  02020  01  0000  110</t>
  </si>
  <si>
    <t>000  1  11  00000  00  0000  000</t>
  </si>
  <si>
    <t>000  1  01  02040  01  0000  110</t>
  </si>
  <si>
    <t>000  1  09  00000  00  0000  000</t>
  </si>
  <si>
    <t>НАЛОГИ НА ПРИБЫЛЬ, ДОХОДЫ</t>
  </si>
  <si>
    <t>КОДЫ</t>
  </si>
  <si>
    <t>0503117</t>
  </si>
  <si>
    <t xml:space="preserve">             Дата</t>
  </si>
  <si>
    <t xml:space="preserve">          по ОКПО</t>
  </si>
  <si>
    <t xml:space="preserve">    Глава по БК</t>
  </si>
  <si>
    <t xml:space="preserve">        по ОКАТО</t>
  </si>
  <si>
    <t xml:space="preserve">Единица измерения:  руб </t>
  </si>
  <si>
    <t>383</t>
  </si>
  <si>
    <t>1. Доходы бюджета</t>
  </si>
  <si>
    <t>Форма по ОКУД</t>
  </si>
  <si>
    <t>Код строки</t>
  </si>
  <si>
    <t>010.</t>
  </si>
  <si>
    <t xml:space="preserve">Код дохода бюджетной классификации </t>
  </si>
  <si>
    <t>Неисполненные назначения</t>
  </si>
  <si>
    <t xml:space="preserve">                                                             ОТЧЕТ ОБ ИСПОЛНЕНИИ БЮДЖЕТА</t>
  </si>
  <si>
    <t>Наименование финансового органа</t>
  </si>
  <si>
    <t>Наименование публично-правового образования</t>
  </si>
  <si>
    <t>Периодичность:  квартальная</t>
  </si>
  <si>
    <t>Утвержден</t>
  </si>
  <si>
    <t>от</t>
  </si>
  <si>
    <t xml:space="preserve"> 2. Расходы бюджета</t>
  </si>
  <si>
    <t>000  0500  0000000  000  222</t>
  </si>
  <si>
    <t>000  0500  0000000  000  223</t>
  </si>
  <si>
    <t>000  0500  0000000  000  225</t>
  </si>
  <si>
    <t>000  0500  0000000  000  240</t>
  </si>
  <si>
    <t>000  0500  0000000  000  242</t>
  </si>
  <si>
    <t>000  0500  0000000  000  340</t>
  </si>
  <si>
    <t>Городские и сельские поселения  Исполнено</t>
  </si>
  <si>
    <t>Увеличение прочих остатков денежных средств  бюджетов поселений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</si>
  <si>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</si>
  <si>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000 01  03  00  00  10  0000  710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</si>
  <si>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</si>
  <si>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000 01  03  00  00  10  0000  810</t>
  </si>
  <si>
    <t>000 01  05  02  01  10  0000  510</t>
  </si>
  <si>
    <t>Уменьшение прочих остатков денежных средств  бюджетов поселений</t>
  </si>
  <si>
    <t>000 01  05  02  01  10  0000  610</t>
  </si>
  <si>
    <t>главный бухгалтер                     (подпись)                              (расшифровка подписи)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</si>
  <si>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</si>
  <si>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</si>
  <si>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</si>
  <si>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</si>
  <si>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000  1  13  00000  00  0000  000</t>
  </si>
  <si>
    <t>000  1  13  01000  00  0000  130</t>
  </si>
  <si>
    <t>000  1  13  01990  00  0000  130</t>
  </si>
  <si>
    <t>000  1  13  01995  10  0000  130</t>
  </si>
  <si>
    <t>ШТРАФЫ, САНКЦИИ, ВОЗМЕЩЕНИЕ УЩЕРБА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</si>
  <si>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</si>
  <si>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</si>
  <si>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000  1  16  00000  00  0000  000</t>
  </si>
  <si>
    <t>000  1  16  21000  00  0000  140</t>
  </si>
  <si>
    <t>000  1  16  21050  10  0000  140</t>
  </si>
  <si>
    <t>Другие общегосударственные вопросы</t>
  </si>
  <si>
    <t>000  0113  0000000  000  000</t>
  </si>
  <si>
    <t>000  0113  0000000  000  300</t>
  </si>
  <si>
    <t>000  0113  0000000  000  310</t>
  </si>
  <si>
    <t>000  0412  0000000  000  225</t>
  </si>
  <si>
    <t>000  0501  0000000  000  225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</si>
  <si>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</si>
  <si>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</si>
  <si>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</si>
  <si>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внутреннего долга</t>
  </si>
  <si>
    <t>000  1300  0000000  000  000</t>
  </si>
  <si>
    <t>000  1301  0000000  000  000</t>
  </si>
  <si>
    <t>000  1301  0000000  000  200</t>
  </si>
  <si>
    <t>000  1301  0000000  000  230</t>
  </si>
  <si>
    <t>000  1301  0000000  000  231</t>
  </si>
  <si>
    <t>Национальная безопасность и правоохранительная деятельность</t>
  </si>
  <si>
    <t>000  0300  0000000  000  000</t>
  </si>
  <si>
    <t>Другие вопросы в области национальной безопасности и правоохранительной деятельности</t>
  </si>
  <si>
    <t>000  0314  0000000  000  000</t>
  </si>
  <si>
    <t>000  0314  0000000  000  300</t>
  </si>
  <si>
    <t>000  0314  0000000  000  340</t>
  </si>
  <si>
    <t>000  0701  0000000  000  310</t>
  </si>
  <si>
    <t>01.10.2013</t>
  </si>
  <si>
    <t xml:space="preserve">                                              на 01 октября  2013 года</t>
  </si>
  <si>
    <t>дотация на сбалансированность</t>
  </si>
  <si>
    <t>000  2  02  01999  10  0000  151</t>
  </si>
  <si>
    <t>000  0502  0000000  000  240</t>
  </si>
  <si>
    <t>Безвозмездные перечисления государственным и муниципальным организациям</t>
  </si>
  <si>
    <t>000  0502  0000000  000  241</t>
  </si>
  <si>
    <t>Другие вопросы в области образования</t>
  </si>
  <si>
    <t>000  0709  0000000  000  000</t>
  </si>
  <si>
    <t>000  0709  0000000  000  200</t>
  </si>
  <si>
    <t>000  0709  0000000  000  220</t>
  </si>
  <si>
    <t>000  0709  0000000  000  225</t>
  </si>
  <si>
    <t>000  0500  0000000  000  241</t>
  </si>
  <si>
    <r>
      <t xml:space="preserve"> Руководитель     __________________                                                 </t>
    </r>
    <r>
      <rPr>
        <u val="single"/>
        <sz val="8"/>
        <rFont val="Arial Cyr"/>
        <family val="0"/>
      </rPr>
      <t xml:space="preserve">    А.В.Колобов</t>
    </r>
  </si>
  <si>
    <r>
      <t xml:space="preserve">Старший инспектор-               __________________         </t>
    </r>
    <r>
      <rPr>
        <u val="single"/>
        <sz val="8"/>
        <rFont val="Arial Cyr"/>
        <family val="0"/>
      </rPr>
      <t xml:space="preserve">            М.А.Лисицына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</si>
</sst>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3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8"/>
      <name val="Arial Cyr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sz val="11"/>
      <name val="Arial Cyr"/>
      <family val="0"/>
    </font>
    <font>
      <sz val="11"/>
      <color indexed="8"/>
      <name val="Arial"/>
      <family val="2"/>
    </font>
    <font>
      <b/>
      <sz val="14"/>
      <name val="Arial Cyr"/>
      <family val="2"/>
    </font>
    <font>
      <sz val="10"/>
      <name val="Arial Cyr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Tahoma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4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167" fontId="1" fillId="0" borderId="0" xfId="0" applyNumberFormat="1" applyFont="1" applyAlignment="1">
      <alignment horizontal="right" wrapText="1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49" fontId="6" fillId="0" borderId="11" xfId="0" applyNumberFormat="1" applyFont="1" applyBorder="1" applyAlignment="1">
      <alignment horizontal="centerContinuous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6" fillId="0" borderId="13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12" xfId="0" applyNumberFormat="1" applyFont="1" applyBorder="1" applyAlignment="1">
      <alignment horizontal="centerContinuous"/>
    </xf>
    <xf numFmtId="49" fontId="6" fillId="0" borderId="14" xfId="0" applyNumberFormat="1" applyFont="1" applyBorder="1" applyAlignment="1">
      <alignment horizontal="centerContinuous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167" fontId="1" fillId="0" borderId="0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7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167" fontId="9" fillId="0" borderId="15" xfId="0" applyNumberFormat="1" applyFont="1" applyBorder="1" applyAlignment="1">
      <alignment horizontal="right" wrapText="1"/>
    </xf>
    <xf numFmtId="0" fontId="9" fillId="0" borderId="15" xfId="0" applyFont="1" applyBorder="1" applyAlignment="1">
      <alignment horizontal="left" wrapText="1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9" fillId="0" borderId="0" xfId="0" applyFont="1" applyBorder="1" applyAlignment="1">
      <alignment horizontal="left" wrapText="1"/>
    </xf>
    <xf numFmtId="167" fontId="9" fillId="0" borderId="0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wrapText="1"/>
    </xf>
    <xf numFmtId="167" fontId="10" fillId="0" borderId="15" xfId="0" applyNumberFormat="1" applyFont="1" applyBorder="1" applyAlignment="1">
      <alignment horizontal="right" wrapText="1"/>
    </xf>
    <xf numFmtId="49" fontId="11" fillId="0" borderId="15" xfId="0" applyNumberFormat="1" applyFont="1" applyBorder="1" applyAlignment="1">
      <alignment horizontal="center" wrapText="1"/>
    </xf>
    <xf numFmtId="0" fontId="12" fillId="0" borderId="15" xfId="0" applyFont="1" applyBorder="1" applyAlignment="1">
      <alignment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3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0" fontId="13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7" xfId="0" applyNumberFormat="1" applyFont="1" applyBorder="1" applyAlignment="1">
      <alignment wrapText="1"/>
    </xf>
    <xf numFmtId="49" fontId="18" fillId="0" borderId="17" xfId="0" applyNumberFormat="1" applyFont="1" applyBorder="1" applyAlignment="1">
      <alignment horizontal="left"/>
    </xf>
    <xf numFmtId="0" fontId="19" fillId="0" borderId="17" xfId="0" applyNumberFormat="1" applyFont="1" applyBorder="1" applyAlignment="1">
      <alignment wrapText="1"/>
    </xf>
    <xf numFmtId="0" fontId="10" fillId="0" borderId="0" xfId="0" applyFont="1" applyAlignment="1">
      <alignment horizontal="left" wrapText="1"/>
    </xf>
    <xf numFmtId="49" fontId="18" fillId="0" borderId="17" xfId="0" applyNumberFormat="1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4" fontId="10" fillId="0" borderId="15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2" fontId="10" fillId="0" borderId="15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12" fillId="0" borderId="28" xfId="0" applyFont="1" applyBorder="1" applyAlignment="1">
      <alignment/>
    </xf>
    <xf numFmtId="167" fontId="10" fillId="0" borderId="29" xfId="0" applyNumberFormat="1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4"/>
  <sheetViews>
    <sheetView tabSelected="1" view="pageBreakPreview" zoomScale="60" zoomScalePageLayoutView="0" workbookViewId="0" topLeftCell="A1">
      <selection activeCell="C344" sqref="C344"/>
    </sheetView>
  </sheetViews>
  <sheetFormatPr defaultColWidth="9.140625" defaultRowHeight="12.75"/>
  <cols>
    <col min="1" max="1" width="50.7109375" style="0" customWidth="1"/>
    <col min="2" max="2" width="7.140625" style="0" customWidth="1"/>
    <col min="3" max="3" width="34.00390625" style="0" customWidth="1"/>
    <col min="4" max="4" width="18.57421875" style="0" customWidth="1"/>
    <col min="5" max="5" width="17.7109375" style="0" customWidth="1"/>
    <col min="6" max="6" width="17.140625" style="0" customWidth="1"/>
  </cols>
  <sheetData>
    <row r="1" ht="12.75">
      <c r="F1" s="24" t="s">
        <v>420</v>
      </c>
    </row>
    <row r="2" ht="12.75">
      <c r="F2" s="24" t="s">
        <v>243</v>
      </c>
    </row>
    <row r="3" ht="12.75">
      <c r="F3" s="24" t="s">
        <v>126</v>
      </c>
    </row>
    <row r="4" ht="12.75">
      <c r="E4" t="s">
        <v>421</v>
      </c>
    </row>
    <row r="5" spans="5:6" ht="12.75">
      <c r="E5" s="7"/>
      <c r="F5" s="6"/>
    </row>
    <row r="6" spans="1:6" ht="18.75" thickBot="1">
      <c r="A6" s="56" t="s">
        <v>416</v>
      </c>
      <c r="E6" s="8"/>
      <c r="F6" s="9" t="s">
        <v>402</v>
      </c>
    </row>
    <row r="7" spans="1:6" ht="18">
      <c r="A7" s="57" t="s">
        <v>476</v>
      </c>
      <c r="E7" s="11" t="s">
        <v>411</v>
      </c>
      <c r="F7" s="12" t="s">
        <v>403</v>
      </c>
    </row>
    <row r="8" spans="1:6" ht="33" customHeight="1">
      <c r="A8" s="59" t="s">
        <v>417</v>
      </c>
      <c r="B8" s="88" t="s">
        <v>129</v>
      </c>
      <c r="C8" s="89"/>
      <c r="D8" s="89"/>
      <c r="E8" s="11" t="s">
        <v>404</v>
      </c>
      <c r="F8" s="13" t="s">
        <v>475</v>
      </c>
    </row>
    <row r="9" spans="1:6" ht="18">
      <c r="A9" s="59"/>
      <c r="B9" s="61" t="s">
        <v>130</v>
      </c>
      <c r="C9" s="58"/>
      <c r="D9" s="58"/>
      <c r="E9" s="14" t="s">
        <v>405</v>
      </c>
      <c r="F9" s="15"/>
    </row>
    <row r="10" spans="1:6" ht="12.75" customHeight="1">
      <c r="A10" s="59"/>
      <c r="B10" s="58"/>
      <c r="C10" s="58"/>
      <c r="D10" s="58"/>
      <c r="E10" s="14" t="s">
        <v>406</v>
      </c>
      <c r="F10" s="16" t="s">
        <v>127</v>
      </c>
    </row>
    <row r="11" spans="1:6" ht="18">
      <c r="A11" s="60" t="s">
        <v>418</v>
      </c>
      <c r="B11" s="88" t="s">
        <v>131</v>
      </c>
      <c r="C11" s="90"/>
      <c r="D11" s="90"/>
      <c r="E11" s="14" t="s">
        <v>407</v>
      </c>
      <c r="F11" s="16" t="s">
        <v>128</v>
      </c>
    </row>
    <row r="12" spans="5:6" ht="12.75">
      <c r="E12" s="14"/>
      <c r="F12" s="18"/>
    </row>
    <row r="13" spans="1:6" ht="39.75" customHeight="1" thickBot="1">
      <c r="A13" s="17" t="s">
        <v>419</v>
      </c>
      <c r="B13" s="3"/>
      <c r="C13" s="4"/>
      <c r="D13" s="4"/>
      <c r="E13" s="14"/>
      <c r="F13" s="19" t="s">
        <v>409</v>
      </c>
    </row>
    <row r="14" spans="1:6" ht="30" customHeight="1">
      <c r="A14" s="10" t="s">
        <v>408</v>
      </c>
      <c r="B14" s="53" t="s">
        <v>410</v>
      </c>
      <c r="C14" s="14"/>
      <c r="D14" s="4"/>
      <c r="E14" s="4"/>
      <c r="F14" s="4"/>
    </row>
    <row r="15" spans="1:6" ht="12.75">
      <c r="A15" s="3"/>
      <c r="B15" s="3"/>
      <c r="C15" s="4"/>
      <c r="D15" s="4"/>
      <c r="E15" s="4"/>
      <c r="F15" s="4"/>
    </row>
    <row r="16" spans="1:6" ht="18">
      <c r="A16" s="20" t="s">
        <v>375</v>
      </c>
      <c r="B16" s="20" t="s">
        <v>412</v>
      </c>
      <c r="C16" s="20" t="s">
        <v>414</v>
      </c>
      <c r="D16" s="20" t="s">
        <v>132</v>
      </c>
      <c r="E16" s="20" t="s">
        <v>133</v>
      </c>
      <c r="F16" s="20" t="s">
        <v>415</v>
      </c>
    </row>
    <row r="17" spans="1:6" ht="14.25">
      <c r="A17" s="46" t="s">
        <v>378</v>
      </c>
      <c r="B17" s="46" t="s">
        <v>413</v>
      </c>
      <c r="C17" s="46" t="s">
        <v>384</v>
      </c>
      <c r="D17" s="47">
        <f>+D18+D69</f>
        <v>44657396.56</v>
      </c>
      <c r="E17" s="47">
        <f>+E18+E69</f>
        <v>36048699.88</v>
      </c>
      <c r="F17" s="47">
        <f aca="true" t="shared" si="0" ref="F17:F44">D17-E17</f>
        <v>8608696.68</v>
      </c>
    </row>
    <row r="18" spans="1:6" ht="14.25">
      <c r="A18" s="46" t="s">
        <v>377</v>
      </c>
      <c r="B18" s="46"/>
      <c r="C18" s="46" t="s">
        <v>355</v>
      </c>
      <c r="D18" s="47">
        <f>+D19+D25+D32+D40+D43+D47+D57+D64+D53+D61</f>
        <v>21228000</v>
      </c>
      <c r="E18" s="47">
        <f>+E19+E25+E32+E40+E43+E47+E57+E64+E53+E61</f>
        <v>14869577.330000002</v>
      </c>
      <c r="F18" s="47">
        <f>D18-E18</f>
        <v>6358422.669999998</v>
      </c>
    </row>
    <row r="19" spans="1:6" ht="14.25">
      <c r="A19" s="46" t="s">
        <v>401</v>
      </c>
      <c r="B19" s="46"/>
      <c r="C19" s="46" t="s">
        <v>386</v>
      </c>
      <c r="D19" s="47">
        <f>+D20</f>
        <v>2410000</v>
      </c>
      <c r="E19" s="47">
        <f>+E20</f>
        <v>1388896.66</v>
      </c>
      <c r="F19" s="47">
        <f t="shared" si="0"/>
        <v>1021103.3400000001</v>
      </c>
    </row>
    <row r="20" spans="1:6" ht="14.25">
      <c r="A20" s="46" t="s">
        <v>372</v>
      </c>
      <c r="B20" s="46"/>
      <c r="C20" s="46" t="s">
        <v>357</v>
      </c>
      <c r="D20" s="47">
        <f>+D21+D22+D23+D24</f>
        <v>2410000</v>
      </c>
      <c r="E20" s="47">
        <f>+E21+E22+E23+E24</f>
        <v>1388896.66</v>
      </c>
      <c r="F20" s="47">
        <f t="shared" si="0"/>
        <v>1021103.3400000001</v>
      </c>
    </row>
    <row r="21" spans="1:6" ht="85.5">
      <c r="A21" s="46" t="s">
        <v>50</v>
      </c>
      <c r="B21" s="46"/>
      <c r="C21" s="46" t="s">
        <v>367</v>
      </c>
      <c r="D21" s="47">
        <v>2371000</v>
      </c>
      <c r="E21" s="47">
        <v>1348272.46</v>
      </c>
      <c r="F21" s="47">
        <f t="shared" si="0"/>
        <v>1022727.54</v>
      </c>
    </row>
    <row r="22" spans="1:6" ht="128.25">
      <c r="A22" s="46" t="s">
        <v>51</v>
      </c>
      <c r="B22" s="46"/>
      <c r="C22" s="46" t="s">
        <v>397</v>
      </c>
      <c r="D22" s="47">
        <v>39000</v>
      </c>
      <c r="E22" s="47">
        <v>38926.5</v>
      </c>
      <c r="F22" s="47">
        <f t="shared" si="0"/>
        <v>73.5</v>
      </c>
    </row>
    <row r="23" spans="1:6" ht="57">
      <c r="A23" s="46" t="s">
        <v>52</v>
      </c>
      <c r="B23" s="46"/>
      <c r="C23" s="46" t="s">
        <v>381</v>
      </c>
      <c r="D23" s="47"/>
      <c r="E23" s="47">
        <v>1697.7</v>
      </c>
      <c r="F23" s="47">
        <f t="shared" si="0"/>
        <v>-1697.7</v>
      </c>
    </row>
    <row r="24" spans="1:6" ht="114">
      <c r="A24" s="46" t="s">
        <v>53</v>
      </c>
      <c r="B24" s="46"/>
      <c r="C24" s="46" t="s">
        <v>399</v>
      </c>
      <c r="D24" s="47"/>
      <c r="E24" s="47"/>
      <c r="F24" s="47">
        <f t="shared" si="0"/>
        <v>0</v>
      </c>
    </row>
    <row r="25" spans="1:6" ht="14.25">
      <c r="A25" s="46" t="s">
        <v>356</v>
      </c>
      <c r="B25" s="46"/>
      <c r="C25" s="46" t="s">
        <v>365</v>
      </c>
      <c r="D25" s="47">
        <f>+D26+D29</f>
        <v>410714</v>
      </c>
      <c r="E25" s="47">
        <f>+E26+E29</f>
        <v>432633.19</v>
      </c>
      <c r="F25" s="47">
        <f t="shared" si="0"/>
        <v>-21919.190000000002</v>
      </c>
    </row>
    <row r="26" spans="1:6" ht="28.5">
      <c r="A26" s="46" t="s">
        <v>366</v>
      </c>
      <c r="B26" s="46"/>
      <c r="C26" s="46" t="s">
        <v>60</v>
      </c>
      <c r="D26" s="47">
        <f>+D27+D28</f>
        <v>81300</v>
      </c>
      <c r="E26" s="47">
        <f>+E27+E28</f>
        <v>54894.69</v>
      </c>
      <c r="F26" s="47">
        <f t="shared" si="0"/>
        <v>26405.309999999998</v>
      </c>
    </row>
    <row r="27" spans="1:6" ht="28.5">
      <c r="A27" s="46" t="s">
        <v>366</v>
      </c>
      <c r="B27" s="46"/>
      <c r="C27" s="46" t="s">
        <v>100</v>
      </c>
      <c r="D27" s="47">
        <v>64200</v>
      </c>
      <c r="E27" s="47">
        <v>54849.93</v>
      </c>
      <c r="F27" s="47">
        <f t="shared" si="0"/>
        <v>9350.07</v>
      </c>
    </row>
    <row r="28" spans="1:6" ht="42.75">
      <c r="A28" s="46" t="s">
        <v>48</v>
      </c>
      <c r="B28" s="46"/>
      <c r="C28" s="46" t="s">
        <v>101</v>
      </c>
      <c r="D28" s="47">
        <v>17100</v>
      </c>
      <c r="E28" s="47">
        <v>44.76</v>
      </c>
      <c r="F28" s="47">
        <f t="shared" si="0"/>
        <v>17055.24</v>
      </c>
    </row>
    <row r="29" spans="1:6" ht="14.25">
      <c r="A29" s="46" t="s">
        <v>328</v>
      </c>
      <c r="B29" s="46"/>
      <c r="C29" s="46" t="s">
        <v>61</v>
      </c>
      <c r="D29" s="47">
        <f>+D30</f>
        <v>329414</v>
      </c>
      <c r="E29" s="47">
        <f>+E30</f>
        <v>377738.5</v>
      </c>
      <c r="F29" s="47">
        <f t="shared" si="0"/>
        <v>-48324.5</v>
      </c>
    </row>
    <row r="30" spans="1:6" ht="14.25">
      <c r="A30" s="46" t="s">
        <v>328</v>
      </c>
      <c r="B30" s="46"/>
      <c r="C30" s="46" t="s">
        <v>102</v>
      </c>
      <c r="D30" s="47">
        <v>329414</v>
      </c>
      <c r="E30" s="47">
        <v>377738.5</v>
      </c>
      <c r="F30" s="47">
        <f t="shared" si="0"/>
        <v>-48324.5</v>
      </c>
    </row>
    <row r="31" spans="1:6" ht="42.75">
      <c r="A31" s="46" t="s">
        <v>49</v>
      </c>
      <c r="B31" s="46"/>
      <c r="C31" s="46" t="s">
        <v>103</v>
      </c>
      <c r="D31" s="47"/>
      <c r="E31" s="47"/>
      <c r="F31" s="47">
        <f t="shared" si="0"/>
        <v>0</v>
      </c>
    </row>
    <row r="32" spans="1:6" ht="14.25">
      <c r="A32" s="46" t="s">
        <v>334</v>
      </c>
      <c r="B32" s="46"/>
      <c r="C32" s="46" t="s">
        <v>329</v>
      </c>
      <c r="D32" s="47">
        <f>+D33+D35</f>
        <v>16811150</v>
      </c>
      <c r="E32" s="47">
        <f>+E33+E35</f>
        <v>12186595.8</v>
      </c>
      <c r="F32" s="47">
        <f>+F33+F35</f>
        <v>4624554.199999999</v>
      </c>
    </row>
    <row r="33" spans="1:6" ht="14.25">
      <c r="A33" s="46" t="s">
        <v>335</v>
      </c>
      <c r="B33" s="46"/>
      <c r="C33" s="46" t="s">
        <v>330</v>
      </c>
      <c r="D33" s="47">
        <f>+D34</f>
        <v>196250</v>
      </c>
      <c r="E33" s="47">
        <f>+E34</f>
        <v>50589.77</v>
      </c>
      <c r="F33" s="47">
        <f t="shared" si="0"/>
        <v>145660.23</v>
      </c>
    </row>
    <row r="34" spans="1:6" ht="57">
      <c r="A34" s="62" t="s">
        <v>134</v>
      </c>
      <c r="B34" s="46"/>
      <c r="C34" s="63" t="s">
        <v>135</v>
      </c>
      <c r="D34" s="47">
        <v>196250</v>
      </c>
      <c r="E34" s="47">
        <v>50589.77</v>
      </c>
      <c r="F34" s="47">
        <f t="shared" si="0"/>
        <v>145660.23</v>
      </c>
    </row>
    <row r="35" spans="1:6" ht="14.25">
      <c r="A35" s="62" t="s">
        <v>136</v>
      </c>
      <c r="B35" s="46"/>
      <c r="C35" s="63" t="s">
        <v>137</v>
      </c>
      <c r="D35" s="47">
        <f>+D36+D38</f>
        <v>16614900</v>
      </c>
      <c r="E35" s="47">
        <f>+E36+E38</f>
        <v>12136006.030000001</v>
      </c>
      <c r="F35" s="47">
        <f>+F36+F38</f>
        <v>4478893.969999999</v>
      </c>
    </row>
    <row r="36" spans="1:6" ht="57">
      <c r="A36" s="65" t="s">
        <v>138</v>
      </c>
      <c r="B36" s="46"/>
      <c r="C36" s="65" t="s">
        <v>140</v>
      </c>
      <c r="D36" s="47">
        <f>+D37</f>
        <v>614900</v>
      </c>
      <c r="E36" s="47">
        <f>+E37</f>
        <v>302579.23</v>
      </c>
      <c r="F36" s="47">
        <f>+F37</f>
        <v>312320.77</v>
      </c>
    </row>
    <row r="37" spans="1:6" ht="85.5">
      <c r="A37" s="62" t="s">
        <v>142</v>
      </c>
      <c r="B37" s="46"/>
      <c r="C37" s="63" t="s">
        <v>145</v>
      </c>
      <c r="D37" s="47">
        <v>614900</v>
      </c>
      <c r="E37" s="47">
        <v>302579.23</v>
      </c>
      <c r="F37" s="47">
        <f t="shared" si="0"/>
        <v>312320.77</v>
      </c>
    </row>
    <row r="38" spans="1:6" ht="57">
      <c r="A38" s="65" t="s">
        <v>139</v>
      </c>
      <c r="B38" s="46"/>
      <c r="C38" s="65" t="s">
        <v>141</v>
      </c>
      <c r="D38" s="47">
        <f>+D39</f>
        <v>16000000</v>
      </c>
      <c r="E38" s="47">
        <f>+E39</f>
        <v>11833426.8</v>
      </c>
      <c r="F38" s="47">
        <f>+F39</f>
        <v>4166573.1999999993</v>
      </c>
    </row>
    <row r="39" spans="1:6" ht="90">
      <c r="A39" s="64" t="s">
        <v>143</v>
      </c>
      <c r="B39" s="46"/>
      <c r="C39" s="63" t="s">
        <v>144</v>
      </c>
      <c r="D39" s="47">
        <v>16000000</v>
      </c>
      <c r="E39" s="47">
        <v>11833426.8</v>
      </c>
      <c r="F39" s="47">
        <f t="shared" si="0"/>
        <v>4166573.1999999993</v>
      </c>
    </row>
    <row r="40" spans="1:6" ht="14.25">
      <c r="A40" s="46" t="s">
        <v>353</v>
      </c>
      <c r="B40" s="46"/>
      <c r="C40" s="46" t="s">
        <v>362</v>
      </c>
      <c r="D40" s="47">
        <f>+D41</f>
        <v>53200</v>
      </c>
      <c r="E40" s="47">
        <f>+E41</f>
        <v>53200</v>
      </c>
      <c r="F40" s="47">
        <f t="shared" si="0"/>
        <v>0</v>
      </c>
    </row>
    <row r="41" spans="1:6" ht="57">
      <c r="A41" s="65" t="s">
        <v>147</v>
      </c>
      <c r="B41" s="46"/>
      <c r="C41" s="65" t="s">
        <v>148</v>
      </c>
      <c r="D41" s="47">
        <f>+D42</f>
        <v>53200</v>
      </c>
      <c r="E41" s="47">
        <f>+E42</f>
        <v>53200</v>
      </c>
      <c r="F41" s="47">
        <f t="shared" si="0"/>
        <v>0</v>
      </c>
    </row>
    <row r="42" spans="1:6" ht="99.75">
      <c r="A42" s="62" t="s">
        <v>146</v>
      </c>
      <c r="B42" s="46"/>
      <c r="C42" s="66" t="s">
        <v>149</v>
      </c>
      <c r="D42" s="47">
        <v>53200</v>
      </c>
      <c r="E42" s="47">
        <v>53200</v>
      </c>
      <c r="F42" s="47">
        <f t="shared" si="0"/>
        <v>0</v>
      </c>
    </row>
    <row r="43" spans="1:6" ht="42.75">
      <c r="A43" s="46" t="s">
        <v>363</v>
      </c>
      <c r="B43" s="46"/>
      <c r="C43" s="46" t="s">
        <v>400</v>
      </c>
      <c r="D43" s="47">
        <f>ROUND(0,2)</f>
        <v>0</v>
      </c>
      <c r="E43" s="47">
        <f>+E44</f>
        <v>-161.18</v>
      </c>
      <c r="F43" s="47">
        <f t="shared" si="0"/>
        <v>161.18</v>
      </c>
    </row>
    <row r="44" spans="1:6" ht="14.25">
      <c r="A44" s="46" t="s">
        <v>336</v>
      </c>
      <c r="B44" s="46"/>
      <c r="C44" s="46" t="s">
        <v>331</v>
      </c>
      <c r="D44" s="47">
        <f>ROUND(0,2)</f>
        <v>0</v>
      </c>
      <c r="E44" s="47">
        <f>+E45</f>
        <v>-161.18</v>
      </c>
      <c r="F44" s="47">
        <f t="shared" si="0"/>
        <v>161.18</v>
      </c>
    </row>
    <row r="45" spans="1:6" ht="28.5">
      <c r="A45" s="73" t="s">
        <v>70</v>
      </c>
      <c r="B45" s="46"/>
      <c r="C45" s="69" t="s">
        <v>69</v>
      </c>
      <c r="D45" s="47">
        <f>ROUND(0,2)</f>
        <v>0</v>
      </c>
      <c r="E45" s="47">
        <f>+E46</f>
        <v>-161.18</v>
      </c>
      <c r="F45" s="47">
        <f aca="true" t="shared" si="1" ref="F45:F58">D45-E45</f>
        <v>161.18</v>
      </c>
    </row>
    <row r="46" spans="1:6" ht="42.75">
      <c r="A46" s="67" t="s">
        <v>71</v>
      </c>
      <c r="B46" s="46"/>
      <c r="C46" s="67" t="s">
        <v>72</v>
      </c>
      <c r="D46" s="47">
        <f>ROUND(0,2)</f>
        <v>0</v>
      </c>
      <c r="E46" s="47">
        <v>-161.18</v>
      </c>
      <c r="F46" s="47">
        <f t="shared" si="1"/>
        <v>161.18</v>
      </c>
    </row>
    <row r="47" spans="1:6" ht="42.75">
      <c r="A47" s="46" t="s">
        <v>389</v>
      </c>
      <c r="B47" s="46"/>
      <c r="C47" s="46" t="s">
        <v>398</v>
      </c>
      <c r="D47" s="47">
        <f>+D48</f>
        <v>251400</v>
      </c>
      <c r="E47" s="47">
        <f>+E48</f>
        <v>251388.33</v>
      </c>
      <c r="F47" s="47">
        <f t="shared" si="1"/>
        <v>11.670000000012806</v>
      </c>
    </row>
    <row r="48" spans="1:6" ht="114">
      <c r="A48" s="46" t="s">
        <v>54</v>
      </c>
      <c r="B48" s="46"/>
      <c r="C48" s="46" t="s">
        <v>394</v>
      </c>
      <c r="D48" s="47">
        <f>+D49+D51</f>
        <v>251400</v>
      </c>
      <c r="E48" s="47">
        <f>+E49+E51</f>
        <v>251388.33</v>
      </c>
      <c r="F48" s="47">
        <f t="shared" si="1"/>
        <v>11.670000000012806</v>
      </c>
    </row>
    <row r="49" spans="1:6" ht="85.5">
      <c r="A49" s="46" t="s">
        <v>350</v>
      </c>
      <c r="B49" s="46"/>
      <c r="C49" s="46" t="s">
        <v>379</v>
      </c>
      <c r="D49" s="47">
        <f>+D50</f>
        <v>200900</v>
      </c>
      <c r="E49" s="47">
        <f>+E50</f>
        <v>200899.8</v>
      </c>
      <c r="F49" s="47">
        <f t="shared" si="1"/>
        <v>0.20000000001164153</v>
      </c>
    </row>
    <row r="50" spans="1:6" ht="99.75">
      <c r="A50" s="46" t="s">
        <v>55</v>
      </c>
      <c r="B50" s="46"/>
      <c r="C50" s="46" t="s">
        <v>62</v>
      </c>
      <c r="D50" s="47">
        <v>200900</v>
      </c>
      <c r="E50" s="47">
        <v>200899.8</v>
      </c>
      <c r="F50" s="47">
        <f t="shared" si="1"/>
        <v>0.20000000001164153</v>
      </c>
    </row>
    <row r="51" spans="1:6" ht="99.75">
      <c r="A51" s="46" t="s">
        <v>56</v>
      </c>
      <c r="B51" s="46"/>
      <c r="C51" s="46" t="s">
        <v>368</v>
      </c>
      <c r="D51" s="47">
        <f>+D52</f>
        <v>50500</v>
      </c>
      <c r="E51" s="47">
        <f>+E52</f>
        <v>50488.53</v>
      </c>
      <c r="F51" s="47">
        <f t="shared" si="1"/>
        <v>11.470000000001164</v>
      </c>
    </row>
    <row r="52" spans="1:6" ht="85.5">
      <c r="A52" s="46" t="s">
        <v>337</v>
      </c>
      <c r="B52" s="46"/>
      <c r="C52" s="46" t="s">
        <v>332</v>
      </c>
      <c r="D52" s="47">
        <v>50500</v>
      </c>
      <c r="E52" s="47">
        <v>50488.53</v>
      </c>
      <c r="F52" s="47">
        <f t="shared" si="1"/>
        <v>11.470000000001164</v>
      </c>
    </row>
    <row r="53" spans="1:6" ht="42.75">
      <c r="A53" s="77" t="s">
        <v>439</v>
      </c>
      <c r="B53" s="46"/>
      <c r="C53" s="77" t="s">
        <v>443</v>
      </c>
      <c r="D53" s="47">
        <f aca="true" t="shared" si="2" ref="D53:F55">+D54</f>
        <v>1227036</v>
      </c>
      <c r="E53" s="47">
        <f t="shared" si="2"/>
        <v>569010.18</v>
      </c>
      <c r="F53" s="47">
        <f t="shared" si="2"/>
        <v>658025.82</v>
      </c>
    </row>
    <row r="54" spans="1:6" ht="14.25">
      <c r="A54" s="72" t="s">
        <v>440</v>
      </c>
      <c r="B54" s="46"/>
      <c r="C54" s="70" t="s">
        <v>444</v>
      </c>
      <c r="D54" s="47">
        <f t="shared" si="2"/>
        <v>1227036</v>
      </c>
      <c r="E54" s="47">
        <f t="shared" si="2"/>
        <v>569010.18</v>
      </c>
      <c r="F54" s="47">
        <f t="shared" si="2"/>
        <v>658025.82</v>
      </c>
    </row>
    <row r="55" spans="1:6" ht="28.5">
      <c r="A55" s="79" t="s">
        <v>441</v>
      </c>
      <c r="B55" s="46"/>
      <c r="C55" s="79" t="s">
        <v>445</v>
      </c>
      <c r="D55" s="47">
        <f t="shared" si="2"/>
        <v>1227036</v>
      </c>
      <c r="E55" s="47">
        <f t="shared" si="2"/>
        <v>569010.18</v>
      </c>
      <c r="F55" s="47">
        <f t="shared" si="2"/>
        <v>658025.82</v>
      </c>
    </row>
    <row r="56" spans="1:6" ht="42.75">
      <c r="A56" s="72" t="s">
        <v>442</v>
      </c>
      <c r="B56" s="46"/>
      <c r="C56" s="70" t="s">
        <v>446</v>
      </c>
      <c r="D56" s="47">
        <v>1227036</v>
      </c>
      <c r="E56" s="47">
        <v>569010.18</v>
      </c>
      <c r="F56" s="47">
        <f>+D56-E56</f>
        <v>658025.82</v>
      </c>
    </row>
    <row r="57" spans="1:6" ht="28.5">
      <c r="A57" s="75" t="s">
        <v>347</v>
      </c>
      <c r="B57" s="46"/>
      <c r="C57" s="75" t="s">
        <v>382</v>
      </c>
      <c r="D57" s="47">
        <f aca="true" t="shared" si="3" ref="D57:E59">+D58</f>
        <v>64500</v>
      </c>
      <c r="E57" s="47">
        <f t="shared" si="3"/>
        <v>64488.96</v>
      </c>
      <c r="F57" s="47">
        <f t="shared" si="1"/>
        <v>11.040000000000873</v>
      </c>
    </row>
    <row r="58" spans="1:6" ht="71.25">
      <c r="A58" s="46" t="s">
        <v>98</v>
      </c>
      <c r="B58" s="46"/>
      <c r="C58" s="46" t="s">
        <v>380</v>
      </c>
      <c r="D58" s="47">
        <f t="shared" si="3"/>
        <v>64500</v>
      </c>
      <c r="E58" s="47">
        <f t="shared" si="3"/>
        <v>64488.96</v>
      </c>
      <c r="F58" s="47">
        <f t="shared" si="1"/>
        <v>11.040000000000873</v>
      </c>
    </row>
    <row r="59" spans="1:6" ht="42" customHeight="1">
      <c r="A59" s="46" t="s">
        <v>99</v>
      </c>
      <c r="B59" s="46"/>
      <c r="C59" s="46" t="s">
        <v>396</v>
      </c>
      <c r="D59" s="47">
        <f t="shared" si="3"/>
        <v>64500</v>
      </c>
      <c r="E59" s="47">
        <f t="shared" si="3"/>
        <v>64488.96</v>
      </c>
      <c r="F59" s="47">
        <f aca="true" t="shared" si="4" ref="F59:F73">D59-E59</f>
        <v>11.040000000000873</v>
      </c>
    </row>
    <row r="60" spans="1:6" ht="57">
      <c r="A60" s="46" t="s">
        <v>57</v>
      </c>
      <c r="B60" s="46"/>
      <c r="C60" s="46" t="s">
        <v>63</v>
      </c>
      <c r="D60" s="47">
        <v>64500</v>
      </c>
      <c r="E60" s="47">
        <v>64488.96</v>
      </c>
      <c r="F60" s="47">
        <f t="shared" si="4"/>
        <v>11.040000000000873</v>
      </c>
    </row>
    <row r="61" spans="1:6" ht="14.25">
      <c r="A61" s="77" t="s">
        <v>447</v>
      </c>
      <c r="B61" s="46"/>
      <c r="C61" s="77" t="s">
        <v>450</v>
      </c>
      <c r="D61" s="47">
        <f aca="true" t="shared" si="5" ref="D61:F62">+D62</f>
        <v>0</v>
      </c>
      <c r="E61" s="47">
        <f t="shared" si="5"/>
        <v>2683.43</v>
      </c>
      <c r="F61" s="47">
        <f t="shared" si="5"/>
        <v>-2683.43</v>
      </c>
    </row>
    <row r="62" spans="1:6" ht="57">
      <c r="A62" s="72" t="s">
        <v>448</v>
      </c>
      <c r="B62" s="46"/>
      <c r="C62" s="70" t="s">
        <v>451</v>
      </c>
      <c r="D62" s="47">
        <f t="shared" si="5"/>
        <v>0</v>
      </c>
      <c r="E62" s="47">
        <f t="shared" si="5"/>
        <v>2683.43</v>
      </c>
      <c r="F62" s="47">
        <f t="shared" si="5"/>
        <v>-2683.43</v>
      </c>
    </row>
    <row r="63" spans="1:6" ht="57">
      <c r="A63" s="78" t="s">
        <v>449</v>
      </c>
      <c r="B63" s="46"/>
      <c r="C63" s="78" t="s">
        <v>452</v>
      </c>
      <c r="D63" s="47"/>
      <c r="E63" s="47">
        <v>2683.43</v>
      </c>
      <c r="F63" s="47">
        <f>+D63-E63</f>
        <v>-2683.43</v>
      </c>
    </row>
    <row r="64" spans="1:6" ht="14.25">
      <c r="A64" s="46" t="s">
        <v>348</v>
      </c>
      <c r="B64" s="46"/>
      <c r="C64" s="46" t="s">
        <v>374</v>
      </c>
      <c r="D64" s="47">
        <f>+D65+D67</f>
        <v>0</v>
      </c>
      <c r="E64" s="47">
        <f>+E65+E67</f>
        <v>-79158.04</v>
      </c>
      <c r="F64" s="47">
        <f t="shared" si="4"/>
        <v>79158.04</v>
      </c>
    </row>
    <row r="65" spans="1:6" ht="14.25">
      <c r="A65" s="46" t="s">
        <v>58</v>
      </c>
      <c r="B65" s="46"/>
      <c r="C65" s="46" t="s">
        <v>64</v>
      </c>
      <c r="D65" s="47">
        <f>+D66</f>
        <v>0</v>
      </c>
      <c r="E65" s="47">
        <f>+E66</f>
        <v>-79158.04</v>
      </c>
      <c r="F65" s="47">
        <f t="shared" si="4"/>
        <v>79158.04</v>
      </c>
    </row>
    <row r="66" spans="1:6" ht="28.5">
      <c r="A66" s="46" t="s">
        <v>338</v>
      </c>
      <c r="B66" s="46"/>
      <c r="C66" s="46" t="s">
        <v>333</v>
      </c>
      <c r="D66" s="47">
        <f>ROUND(0,2)</f>
        <v>0</v>
      </c>
      <c r="E66" s="47">
        <v>-79158.04</v>
      </c>
      <c r="F66" s="47">
        <f t="shared" si="4"/>
        <v>79158.04</v>
      </c>
    </row>
    <row r="67" spans="1:6" ht="14.25">
      <c r="A67" s="46" t="s">
        <v>390</v>
      </c>
      <c r="B67" s="46"/>
      <c r="C67" s="46" t="s">
        <v>352</v>
      </c>
      <c r="D67" s="47">
        <f>+D68</f>
        <v>0</v>
      </c>
      <c r="E67" s="47">
        <f>+E68</f>
        <v>0</v>
      </c>
      <c r="F67" s="47">
        <f t="shared" si="4"/>
        <v>0</v>
      </c>
    </row>
    <row r="68" spans="1:6" ht="36.75" customHeight="1">
      <c r="A68" s="46" t="s">
        <v>59</v>
      </c>
      <c r="B68" s="46"/>
      <c r="C68" s="46" t="s">
        <v>65</v>
      </c>
      <c r="D68" s="47"/>
      <c r="E68" s="47"/>
      <c r="F68" s="47">
        <f t="shared" si="4"/>
        <v>0</v>
      </c>
    </row>
    <row r="69" spans="1:6" ht="14.25">
      <c r="A69" s="46" t="s">
        <v>369</v>
      </c>
      <c r="B69" s="46"/>
      <c r="C69" s="46" t="s">
        <v>392</v>
      </c>
      <c r="D69" s="47">
        <f>+D70+D92</f>
        <v>23429396.56</v>
      </c>
      <c r="E69" s="47">
        <f>+E70+E92</f>
        <v>21179122.55</v>
      </c>
      <c r="F69" s="47">
        <f t="shared" si="4"/>
        <v>2250274.009999998</v>
      </c>
    </row>
    <row r="70" spans="1:6" ht="42.75">
      <c r="A70" s="46" t="s">
        <v>388</v>
      </c>
      <c r="B70" s="46"/>
      <c r="C70" s="46" t="s">
        <v>361</v>
      </c>
      <c r="D70" s="47">
        <f>+D71+D75+D82+D85</f>
        <v>22639896.56</v>
      </c>
      <c r="E70" s="47">
        <f>+E71+E75+E82+E85</f>
        <v>20389622.55</v>
      </c>
      <c r="F70" s="47">
        <f t="shared" si="4"/>
        <v>2250274.009999998</v>
      </c>
    </row>
    <row r="71" spans="1:6" ht="28.5">
      <c r="A71" s="46" t="s">
        <v>383</v>
      </c>
      <c r="B71" s="46"/>
      <c r="C71" s="46" t="s">
        <v>373</v>
      </c>
      <c r="D71" s="47">
        <f>+D72+D74</f>
        <v>626100</v>
      </c>
      <c r="E71" s="47">
        <f>+E72+E74</f>
        <v>575200</v>
      </c>
      <c r="F71" s="47">
        <f t="shared" si="4"/>
        <v>50900</v>
      </c>
    </row>
    <row r="72" spans="1:6" ht="28.5">
      <c r="A72" s="46" t="s">
        <v>326</v>
      </c>
      <c r="B72" s="46"/>
      <c r="C72" s="46" t="s">
        <v>354</v>
      </c>
      <c r="D72" s="47">
        <f>+D73</f>
        <v>304400</v>
      </c>
      <c r="E72" s="47">
        <f>+E73</f>
        <v>253500</v>
      </c>
      <c r="F72" s="47">
        <f t="shared" si="4"/>
        <v>50900</v>
      </c>
    </row>
    <row r="73" spans="1:6" ht="28.5">
      <c r="A73" s="46" t="s">
        <v>73</v>
      </c>
      <c r="B73" s="46"/>
      <c r="C73" s="46" t="s">
        <v>74</v>
      </c>
      <c r="D73" s="47">
        <v>304400</v>
      </c>
      <c r="E73" s="47">
        <v>253500</v>
      </c>
      <c r="F73" s="47">
        <f t="shared" si="4"/>
        <v>50900</v>
      </c>
    </row>
    <row r="74" spans="1:6" ht="14.25">
      <c r="A74" s="46" t="s">
        <v>477</v>
      </c>
      <c r="B74" s="46"/>
      <c r="C74" s="46" t="s">
        <v>478</v>
      </c>
      <c r="D74" s="47">
        <v>321700</v>
      </c>
      <c r="E74" s="47">
        <v>321700</v>
      </c>
      <c r="F74" s="47">
        <v>321700</v>
      </c>
    </row>
    <row r="75" spans="1:6" ht="42.75">
      <c r="A75" s="46" t="s">
        <v>359</v>
      </c>
      <c r="B75" s="46"/>
      <c r="C75" s="46" t="s">
        <v>358</v>
      </c>
      <c r="D75" s="47">
        <f>+D76+D78+D80</f>
        <v>9578141.04</v>
      </c>
      <c r="E75" s="47">
        <f>+E76+E78+E80</f>
        <v>8412567.16</v>
      </c>
      <c r="F75" s="47">
        <f aca="true" t="shared" si="6" ref="F75:F93">D75-E75</f>
        <v>1165573.879999999</v>
      </c>
    </row>
    <row r="76" spans="1:6" ht="114">
      <c r="A76" s="65" t="s">
        <v>75</v>
      </c>
      <c r="B76" s="46"/>
      <c r="C76" s="69" t="s">
        <v>76</v>
      </c>
      <c r="D76" s="47">
        <f>+D77</f>
        <v>1033832.45</v>
      </c>
      <c r="E76" s="47">
        <f>+E77</f>
        <v>1033832.45</v>
      </c>
      <c r="F76" s="47">
        <f t="shared" si="6"/>
        <v>0</v>
      </c>
    </row>
    <row r="77" spans="1:6" ht="85.5">
      <c r="A77" s="65" t="s">
        <v>77</v>
      </c>
      <c r="B77" s="46"/>
      <c r="C77" s="68" t="s">
        <v>78</v>
      </c>
      <c r="D77" s="47">
        <v>1033832.45</v>
      </c>
      <c r="E77" s="47">
        <v>1033832.45</v>
      </c>
      <c r="F77" s="47">
        <f t="shared" si="6"/>
        <v>0</v>
      </c>
    </row>
    <row r="78" spans="1:6" ht="71.25">
      <c r="A78" s="65" t="s">
        <v>79</v>
      </c>
      <c r="B78" s="46"/>
      <c r="C78" s="68" t="s">
        <v>80</v>
      </c>
      <c r="D78" s="47">
        <f>+D79</f>
        <v>583460.99</v>
      </c>
      <c r="E78" s="47">
        <f>+E79</f>
        <v>583460.99</v>
      </c>
      <c r="F78" s="47">
        <f t="shared" si="6"/>
        <v>0</v>
      </c>
    </row>
    <row r="79" spans="1:6" ht="71.25">
      <c r="A79" s="65" t="s">
        <v>81</v>
      </c>
      <c r="B79" s="46"/>
      <c r="C79" s="67" t="s">
        <v>82</v>
      </c>
      <c r="D79" s="47">
        <v>583460.99</v>
      </c>
      <c r="E79" s="47">
        <v>583460.99</v>
      </c>
      <c r="F79" s="47">
        <f t="shared" si="6"/>
        <v>0</v>
      </c>
    </row>
    <row r="80" spans="1:6" ht="14.25">
      <c r="A80" s="46" t="s">
        <v>349</v>
      </c>
      <c r="B80" s="46"/>
      <c r="C80" s="46" t="s">
        <v>387</v>
      </c>
      <c r="D80" s="47">
        <f>+D81</f>
        <v>7960847.6</v>
      </c>
      <c r="E80" s="47">
        <f>+E81</f>
        <v>6795273.72</v>
      </c>
      <c r="F80" s="47">
        <f t="shared" si="6"/>
        <v>1165573.88</v>
      </c>
    </row>
    <row r="81" spans="1:6" ht="14.25">
      <c r="A81" s="46" t="s">
        <v>83</v>
      </c>
      <c r="B81" s="46"/>
      <c r="C81" s="46" t="s">
        <v>97</v>
      </c>
      <c r="D81" s="47">
        <v>7960847.6</v>
      </c>
      <c r="E81" s="47">
        <v>6795273.72</v>
      </c>
      <c r="F81" s="47">
        <f t="shared" si="6"/>
        <v>1165573.88</v>
      </c>
    </row>
    <row r="82" spans="1:6" ht="28.5">
      <c r="A82" s="46" t="s">
        <v>376</v>
      </c>
      <c r="B82" s="46"/>
      <c r="C82" s="46" t="s">
        <v>371</v>
      </c>
      <c r="D82" s="47">
        <f>+D83</f>
        <v>279600</v>
      </c>
      <c r="E82" s="47">
        <f>+E83</f>
        <v>279600</v>
      </c>
      <c r="F82" s="47">
        <f t="shared" si="6"/>
        <v>0</v>
      </c>
    </row>
    <row r="83" spans="1:6" ht="42.75">
      <c r="A83" s="65" t="s">
        <v>84</v>
      </c>
      <c r="B83" s="46"/>
      <c r="C83" s="69" t="s">
        <v>85</v>
      </c>
      <c r="D83" s="47">
        <f>+D84</f>
        <v>279600</v>
      </c>
      <c r="E83" s="47">
        <f>+E84</f>
        <v>279600</v>
      </c>
      <c r="F83" s="47">
        <f t="shared" si="6"/>
        <v>0</v>
      </c>
    </row>
    <row r="84" spans="1:6" ht="57">
      <c r="A84" s="80" t="s">
        <v>86</v>
      </c>
      <c r="B84" s="46"/>
      <c r="C84" s="67" t="s">
        <v>87</v>
      </c>
      <c r="D84" s="47">
        <v>279600</v>
      </c>
      <c r="E84" s="47">
        <v>279600</v>
      </c>
      <c r="F84" s="47">
        <f t="shared" si="6"/>
        <v>0</v>
      </c>
    </row>
    <row r="85" spans="1:6" ht="14.25">
      <c r="A85" s="75" t="s">
        <v>327</v>
      </c>
      <c r="B85" s="46"/>
      <c r="C85" s="46" t="s">
        <v>360</v>
      </c>
      <c r="D85" s="47">
        <f>+D86+D88+D90</f>
        <v>12156055.52</v>
      </c>
      <c r="E85" s="47">
        <f>+E86+E88+E90+E91</f>
        <v>11122255.39</v>
      </c>
      <c r="F85" s="47">
        <f t="shared" si="6"/>
        <v>1033800.129999999</v>
      </c>
    </row>
    <row r="86" spans="1:6" ht="57">
      <c r="A86" s="46" t="s">
        <v>385</v>
      </c>
      <c r="B86" s="46"/>
      <c r="C86" s="46" t="s">
        <v>351</v>
      </c>
      <c r="D86" s="47">
        <f>+D87</f>
        <v>405000</v>
      </c>
      <c r="E86" s="47">
        <f>+E87</f>
        <v>405000</v>
      </c>
      <c r="F86" s="47">
        <f t="shared" si="6"/>
        <v>0</v>
      </c>
    </row>
    <row r="87" spans="1:6" ht="71.25">
      <c r="A87" s="65" t="s">
        <v>90</v>
      </c>
      <c r="B87" s="46"/>
      <c r="C87" s="46" t="s">
        <v>89</v>
      </c>
      <c r="D87" s="47">
        <v>405000</v>
      </c>
      <c r="E87" s="47">
        <v>405000</v>
      </c>
      <c r="F87" s="47">
        <f t="shared" si="6"/>
        <v>0</v>
      </c>
    </row>
    <row r="88" spans="1:6" ht="71.25">
      <c r="A88" s="65" t="s">
        <v>91</v>
      </c>
      <c r="B88" s="46"/>
      <c r="C88" s="69" t="s">
        <v>92</v>
      </c>
      <c r="D88" s="47">
        <f>+D89</f>
        <v>11737155.52</v>
      </c>
      <c r="E88" s="47">
        <f>+E89</f>
        <v>10717255.39</v>
      </c>
      <c r="F88" s="47">
        <f t="shared" si="6"/>
        <v>1019900.129999999</v>
      </c>
    </row>
    <row r="89" spans="1:6" ht="85.5">
      <c r="A89" s="71" t="s">
        <v>88</v>
      </c>
      <c r="B89" s="46"/>
      <c r="C89" s="70" t="s">
        <v>93</v>
      </c>
      <c r="D89" s="47">
        <v>11737155.52</v>
      </c>
      <c r="E89" s="47">
        <v>10717255.39</v>
      </c>
      <c r="F89" s="47">
        <f t="shared" si="6"/>
        <v>1019900.129999999</v>
      </c>
    </row>
    <row r="90" spans="1:6" ht="71.25">
      <c r="A90" s="72" t="s">
        <v>370</v>
      </c>
      <c r="B90" s="46"/>
      <c r="C90" s="70" t="s">
        <v>393</v>
      </c>
      <c r="D90" s="47">
        <f>+D91</f>
        <v>13900</v>
      </c>
      <c r="E90" s="47"/>
      <c r="F90" s="47"/>
    </row>
    <row r="91" spans="1:6" ht="57">
      <c r="A91" s="67" t="s">
        <v>94</v>
      </c>
      <c r="B91" s="46"/>
      <c r="C91" s="65" t="s">
        <v>95</v>
      </c>
      <c r="D91" s="47">
        <v>13900</v>
      </c>
      <c r="E91" s="47"/>
      <c r="F91" s="47"/>
    </row>
    <row r="92" spans="1:6" ht="14.25">
      <c r="A92" s="46" t="s">
        <v>391</v>
      </c>
      <c r="B92" s="46"/>
      <c r="C92" s="46" t="s">
        <v>364</v>
      </c>
      <c r="D92" s="47">
        <f>+D93</f>
        <v>789500</v>
      </c>
      <c r="E92" s="47">
        <f>+E93</f>
        <v>789500</v>
      </c>
      <c r="F92" s="47">
        <f t="shared" si="6"/>
        <v>0</v>
      </c>
    </row>
    <row r="93" spans="1:6" ht="28.5">
      <c r="A93" s="46" t="s">
        <v>96</v>
      </c>
      <c r="B93" s="46"/>
      <c r="C93" s="46" t="s">
        <v>395</v>
      </c>
      <c r="D93" s="47">
        <v>789500</v>
      </c>
      <c r="E93" s="47">
        <v>789500</v>
      </c>
      <c r="F93" s="47">
        <f t="shared" si="6"/>
        <v>0</v>
      </c>
    </row>
    <row r="94" spans="1:6" ht="12.75">
      <c r="A94" s="40"/>
      <c r="B94" s="23"/>
      <c r="C94" s="40"/>
      <c r="D94" s="39"/>
      <c r="E94" s="39"/>
      <c r="F94" s="39"/>
    </row>
    <row r="95" spans="1:6" ht="12.75">
      <c r="A95" s="43"/>
      <c r="B95" s="21"/>
      <c r="C95" s="43"/>
      <c r="D95" s="44"/>
      <c r="E95" s="44"/>
      <c r="F95" s="44"/>
    </row>
    <row r="96" spans="1:6" ht="12.75">
      <c r="A96" s="21"/>
      <c r="B96" s="21"/>
      <c r="C96" s="21"/>
      <c r="D96" s="37"/>
      <c r="E96" s="37"/>
      <c r="F96" s="22"/>
    </row>
    <row r="97" spans="1:6" ht="12.75">
      <c r="A97" s="21"/>
      <c r="B97" s="21"/>
      <c r="C97" s="21"/>
      <c r="D97" s="22"/>
      <c r="E97" s="22"/>
      <c r="F97" s="22"/>
    </row>
    <row r="98" spans="1:6" ht="18">
      <c r="A98" s="1"/>
      <c r="B98" s="53" t="s">
        <v>422</v>
      </c>
      <c r="C98" s="10"/>
      <c r="E98" s="55" t="s">
        <v>40</v>
      </c>
      <c r="F98" s="14"/>
    </row>
    <row r="99" spans="1:6" ht="12.75">
      <c r="A99" s="1"/>
      <c r="B99" s="1"/>
      <c r="C99" s="1"/>
      <c r="D99" s="2"/>
      <c r="E99" s="2"/>
      <c r="F99" s="2"/>
    </row>
    <row r="100" spans="1:6" ht="18">
      <c r="A100" s="20" t="s">
        <v>375</v>
      </c>
      <c r="B100" s="20" t="s">
        <v>412</v>
      </c>
      <c r="C100" s="20" t="s">
        <v>305</v>
      </c>
      <c r="D100" s="20" t="s">
        <v>132</v>
      </c>
      <c r="E100" s="20" t="s">
        <v>429</v>
      </c>
      <c r="F100" s="20" t="s">
        <v>415</v>
      </c>
    </row>
    <row r="101" spans="1:6" ht="14.25">
      <c r="A101" s="46" t="s">
        <v>292</v>
      </c>
      <c r="B101" s="48" t="s">
        <v>302</v>
      </c>
      <c r="C101" s="46" t="s">
        <v>283</v>
      </c>
      <c r="D101" s="47">
        <f>+D102+D143+D161+D167+D211+D260+D276+D289+D299+D157</f>
        <v>44350136.559999995</v>
      </c>
      <c r="E101" s="47">
        <f>+E102+E143+E161+E167+E211+E260+E276+E289+E299+E157</f>
        <v>34591476.572694995</v>
      </c>
      <c r="F101" s="47">
        <f aca="true" t="shared" si="7" ref="F101:F156">D101-E101</f>
        <v>9758659.987305</v>
      </c>
    </row>
    <row r="102" spans="1:6" ht="14.25">
      <c r="A102" s="46" t="s">
        <v>281</v>
      </c>
      <c r="B102" s="46"/>
      <c r="C102" s="46" t="s">
        <v>204</v>
      </c>
      <c r="D102" s="47">
        <f>+D103+D115</f>
        <v>6854723.84</v>
      </c>
      <c r="E102" s="47">
        <f>+E103+E115</f>
        <v>4771775.75</v>
      </c>
      <c r="F102" s="47">
        <f t="shared" si="7"/>
        <v>2082948.0899999999</v>
      </c>
    </row>
    <row r="103" spans="1:6" ht="14.25">
      <c r="A103" s="46" t="s">
        <v>125</v>
      </c>
      <c r="B103" s="46"/>
      <c r="C103" s="46" t="s">
        <v>43</v>
      </c>
      <c r="D103" s="47">
        <f>+D104+D108+D114</f>
        <v>5993423.84</v>
      </c>
      <c r="E103" s="47">
        <f>+E104+E108+E114</f>
        <v>3958750.2</v>
      </c>
      <c r="F103" s="47">
        <f t="shared" si="7"/>
        <v>2034673.6399999997</v>
      </c>
    </row>
    <row r="104" spans="1:6" ht="28.5">
      <c r="A104" s="46" t="s">
        <v>264</v>
      </c>
      <c r="B104" s="46"/>
      <c r="C104" s="46" t="s">
        <v>177</v>
      </c>
      <c r="D104" s="47">
        <f>+D105+D106+D107</f>
        <v>3751000</v>
      </c>
      <c r="E104" s="47">
        <f>+E105+E106+E107</f>
        <v>2826218.19</v>
      </c>
      <c r="F104" s="47">
        <f t="shared" si="7"/>
        <v>924781.81</v>
      </c>
    </row>
    <row r="105" spans="1:6" ht="14.25">
      <c r="A105" s="46" t="s">
        <v>159</v>
      </c>
      <c r="B105" s="46"/>
      <c r="C105" s="46" t="s">
        <v>275</v>
      </c>
      <c r="D105" s="47">
        <f aca="true" t="shared" si="8" ref="D105:E107">+D121</f>
        <v>2880600</v>
      </c>
      <c r="E105" s="47">
        <f t="shared" si="8"/>
        <v>2208798.53</v>
      </c>
      <c r="F105" s="47">
        <f t="shared" si="7"/>
        <v>671801.4700000002</v>
      </c>
    </row>
    <row r="106" spans="1:6" ht="14.25">
      <c r="A106" s="46" t="s">
        <v>179</v>
      </c>
      <c r="B106" s="46"/>
      <c r="C106" s="46" t="s">
        <v>205</v>
      </c>
      <c r="D106" s="47">
        <f t="shared" si="8"/>
        <v>0</v>
      </c>
      <c r="E106" s="47">
        <f t="shared" si="8"/>
        <v>0</v>
      </c>
      <c r="F106" s="47">
        <f t="shared" si="7"/>
        <v>0</v>
      </c>
    </row>
    <row r="107" spans="1:6" ht="14.25">
      <c r="A107" s="46" t="s">
        <v>155</v>
      </c>
      <c r="B107" s="46"/>
      <c r="C107" s="46" t="s">
        <v>298</v>
      </c>
      <c r="D107" s="47">
        <f t="shared" si="8"/>
        <v>870400</v>
      </c>
      <c r="E107" s="47">
        <f t="shared" si="8"/>
        <v>617419.66</v>
      </c>
      <c r="F107" s="47">
        <f t="shared" si="7"/>
        <v>252980.33999999997</v>
      </c>
    </row>
    <row r="108" spans="1:6" ht="14.25">
      <c r="A108" s="46" t="s">
        <v>172</v>
      </c>
      <c r="B108" s="46"/>
      <c r="C108" s="46" t="s">
        <v>216</v>
      </c>
      <c r="D108" s="47">
        <f>+D109+D110+D111+D112+D113</f>
        <v>1580023.8399999999</v>
      </c>
      <c r="E108" s="47">
        <f>+E109+E110+E111+E112+E113</f>
        <v>793201.1000000001</v>
      </c>
      <c r="F108" s="47">
        <f t="shared" si="7"/>
        <v>786822.7399999998</v>
      </c>
    </row>
    <row r="109" spans="1:6" ht="14.25">
      <c r="A109" s="46" t="s">
        <v>233</v>
      </c>
      <c r="B109" s="46"/>
      <c r="C109" s="46" t="s">
        <v>124</v>
      </c>
      <c r="D109" s="47">
        <f aca="true" t="shared" si="9" ref="D109:E113">+D125</f>
        <v>134000</v>
      </c>
      <c r="E109" s="47">
        <f t="shared" si="9"/>
        <v>122865.04</v>
      </c>
      <c r="F109" s="47">
        <f t="shared" si="7"/>
        <v>11134.960000000006</v>
      </c>
    </row>
    <row r="110" spans="1:6" ht="14.25">
      <c r="A110" s="46" t="s">
        <v>206</v>
      </c>
      <c r="B110" s="46"/>
      <c r="C110" s="46" t="s">
        <v>242</v>
      </c>
      <c r="D110" s="47">
        <f t="shared" si="9"/>
        <v>19700</v>
      </c>
      <c r="E110" s="47">
        <f t="shared" si="9"/>
        <v>19351.1</v>
      </c>
      <c r="F110" s="47">
        <f t="shared" si="7"/>
        <v>348.90000000000146</v>
      </c>
    </row>
    <row r="111" spans="1:6" ht="14.25">
      <c r="A111" s="46" t="s">
        <v>274</v>
      </c>
      <c r="B111" s="46"/>
      <c r="C111" s="46" t="s">
        <v>171</v>
      </c>
      <c r="D111" s="47">
        <f t="shared" si="9"/>
        <v>368000</v>
      </c>
      <c r="E111" s="47">
        <f t="shared" si="9"/>
        <v>187703.62</v>
      </c>
      <c r="F111" s="47">
        <f t="shared" si="7"/>
        <v>180296.38</v>
      </c>
    </row>
    <row r="112" spans="1:6" ht="14.25">
      <c r="A112" s="46" t="s">
        <v>239</v>
      </c>
      <c r="B112" s="46"/>
      <c r="C112" s="46" t="s">
        <v>47</v>
      </c>
      <c r="D112" s="47">
        <f t="shared" si="9"/>
        <v>73900</v>
      </c>
      <c r="E112" s="47">
        <f t="shared" si="9"/>
        <v>23435.25</v>
      </c>
      <c r="F112" s="47">
        <f t="shared" si="7"/>
        <v>50464.75</v>
      </c>
    </row>
    <row r="113" spans="1:6" ht="14.25">
      <c r="A113" s="46" t="s">
        <v>252</v>
      </c>
      <c r="B113" s="46"/>
      <c r="C113" s="46" t="s">
        <v>248</v>
      </c>
      <c r="D113" s="47">
        <f t="shared" si="9"/>
        <v>984423.84</v>
      </c>
      <c r="E113" s="47">
        <f t="shared" si="9"/>
        <v>439846.09</v>
      </c>
      <c r="F113" s="47">
        <f t="shared" si="7"/>
        <v>544577.75</v>
      </c>
    </row>
    <row r="114" spans="1:6" ht="14.25">
      <c r="A114" s="46" t="s">
        <v>287</v>
      </c>
      <c r="B114" s="46"/>
      <c r="C114" s="46" t="s">
        <v>182</v>
      </c>
      <c r="D114" s="47">
        <f>+D130+D136+D139</f>
        <v>662400</v>
      </c>
      <c r="E114" s="47">
        <f>+E130+E136</f>
        <v>339330.91</v>
      </c>
      <c r="F114" s="47">
        <f t="shared" si="7"/>
        <v>323069.09</v>
      </c>
    </row>
    <row r="115" spans="1:6" ht="14.25">
      <c r="A115" s="46" t="s">
        <v>263</v>
      </c>
      <c r="B115" s="46"/>
      <c r="C115" s="46" t="s">
        <v>162</v>
      </c>
      <c r="D115" s="47">
        <f>+D116+D117</f>
        <v>861300</v>
      </c>
      <c r="E115" s="47">
        <f>+E116+E117</f>
        <v>813025.55</v>
      </c>
      <c r="F115" s="47">
        <f t="shared" si="7"/>
        <v>48274.44999999995</v>
      </c>
    </row>
    <row r="116" spans="1:6" ht="14.25">
      <c r="A116" s="46" t="s">
        <v>285</v>
      </c>
      <c r="B116" s="46"/>
      <c r="C116" s="46" t="s">
        <v>210</v>
      </c>
      <c r="D116" s="47">
        <f>+D132+D142</f>
        <v>526300</v>
      </c>
      <c r="E116" s="47">
        <f>+E132+E142</f>
        <v>526260</v>
      </c>
      <c r="F116" s="47">
        <f t="shared" si="7"/>
        <v>40</v>
      </c>
    </row>
    <row r="117" spans="1:6" ht="14.25">
      <c r="A117" s="46" t="s">
        <v>253</v>
      </c>
      <c r="B117" s="46"/>
      <c r="C117" s="46" t="s">
        <v>160</v>
      </c>
      <c r="D117" s="47">
        <f>+D133</f>
        <v>335000</v>
      </c>
      <c r="E117" s="47">
        <f>+E133</f>
        <v>286765.55</v>
      </c>
      <c r="F117" s="47">
        <f t="shared" si="7"/>
        <v>48234.45000000001</v>
      </c>
    </row>
    <row r="118" spans="1:6" ht="57">
      <c r="A118" s="46" t="s">
        <v>104</v>
      </c>
      <c r="B118" s="49"/>
      <c r="C118" s="46" t="s">
        <v>163</v>
      </c>
      <c r="D118" s="47">
        <f>+D119+D131</f>
        <v>6559723.84</v>
      </c>
      <c r="E118" s="47">
        <f>+E119+E131</f>
        <v>4496775.75</v>
      </c>
      <c r="F118" s="47">
        <f t="shared" si="7"/>
        <v>2062948.0899999999</v>
      </c>
    </row>
    <row r="119" spans="1:6" ht="14.25">
      <c r="A119" s="46" t="s">
        <v>125</v>
      </c>
      <c r="B119" s="49"/>
      <c r="C119" s="46" t="s">
        <v>193</v>
      </c>
      <c r="D119" s="47">
        <f>+D120+D124+D130</f>
        <v>5973423.84</v>
      </c>
      <c r="E119" s="47">
        <f>+E120+E124+E130</f>
        <v>3958750.2</v>
      </c>
      <c r="F119" s="47">
        <f t="shared" si="7"/>
        <v>2014673.6399999997</v>
      </c>
    </row>
    <row r="120" spans="1:6" ht="28.5">
      <c r="A120" s="46" t="s">
        <v>264</v>
      </c>
      <c r="B120" s="49"/>
      <c r="C120" s="46" t="s">
        <v>151</v>
      </c>
      <c r="D120" s="47">
        <f>+D121+D122+D123</f>
        <v>3751000</v>
      </c>
      <c r="E120" s="47">
        <f>+E121+E122+E123</f>
        <v>2826218.19</v>
      </c>
      <c r="F120" s="47">
        <f t="shared" si="7"/>
        <v>924781.81</v>
      </c>
    </row>
    <row r="121" spans="1:6" ht="14.25">
      <c r="A121" s="46" t="s">
        <v>159</v>
      </c>
      <c r="B121" s="49"/>
      <c r="C121" s="46" t="s">
        <v>224</v>
      </c>
      <c r="D121" s="47">
        <v>2880600</v>
      </c>
      <c r="E121" s="47">
        <v>2208798.53</v>
      </c>
      <c r="F121" s="47">
        <f>+D121-E121</f>
        <v>671801.4700000002</v>
      </c>
    </row>
    <row r="122" spans="1:6" ht="14.25">
      <c r="A122" s="46" t="s">
        <v>179</v>
      </c>
      <c r="B122" s="49"/>
      <c r="C122" s="46" t="s">
        <v>167</v>
      </c>
      <c r="D122" s="47"/>
      <c r="E122" s="47">
        <v>0</v>
      </c>
      <c r="F122" s="47">
        <f t="shared" si="7"/>
        <v>0</v>
      </c>
    </row>
    <row r="123" spans="1:6" ht="14.25">
      <c r="A123" s="46" t="s">
        <v>155</v>
      </c>
      <c r="B123" s="49"/>
      <c r="C123" s="46" t="s">
        <v>235</v>
      </c>
      <c r="D123" s="47">
        <v>870400</v>
      </c>
      <c r="E123" s="47">
        <v>617419.66</v>
      </c>
      <c r="F123" s="47">
        <f t="shared" si="7"/>
        <v>252980.33999999997</v>
      </c>
    </row>
    <row r="124" spans="1:6" ht="14.25">
      <c r="A124" s="46" t="s">
        <v>172</v>
      </c>
      <c r="B124" s="49"/>
      <c r="C124" s="46" t="s">
        <v>280</v>
      </c>
      <c r="D124" s="47">
        <f>+D125+D126+D127+D128+D129</f>
        <v>1580023.8399999999</v>
      </c>
      <c r="E124" s="47">
        <f>+E125+E126+E127+E128+E129</f>
        <v>793201.1000000001</v>
      </c>
      <c r="F124" s="47">
        <f t="shared" si="7"/>
        <v>786822.7399999998</v>
      </c>
    </row>
    <row r="125" spans="1:6" ht="14.25">
      <c r="A125" s="46" t="s">
        <v>233</v>
      </c>
      <c r="B125" s="49"/>
      <c r="C125" s="46" t="s">
        <v>184</v>
      </c>
      <c r="D125" s="47">
        <v>134000</v>
      </c>
      <c r="E125" s="47">
        <v>122865.04</v>
      </c>
      <c r="F125" s="47">
        <f t="shared" si="7"/>
        <v>11134.960000000006</v>
      </c>
    </row>
    <row r="126" spans="1:6" ht="14.25">
      <c r="A126" s="46" t="s">
        <v>206</v>
      </c>
      <c r="B126" s="49"/>
      <c r="C126" s="46" t="s">
        <v>295</v>
      </c>
      <c r="D126" s="47">
        <v>19700</v>
      </c>
      <c r="E126" s="47">
        <v>19351.1</v>
      </c>
      <c r="F126" s="47">
        <f t="shared" si="7"/>
        <v>348.90000000000146</v>
      </c>
    </row>
    <row r="127" spans="1:6" ht="14.25">
      <c r="A127" s="46" t="s">
        <v>274</v>
      </c>
      <c r="B127" s="49"/>
      <c r="C127" s="46" t="s">
        <v>196</v>
      </c>
      <c r="D127" s="47">
        <v>368000</v>
      </c>
      <c r="E127" s="47">
        <v>187703.62</v>
      </c>
      <c r="F127" s="47">
        <f t="shared" si="7"/>
        <v>180296.38</v>
      </c>
    </row>
    <row r="128" spans="1:6" ht="14.25">
      <c r="A128" s="46" t="s">
        <v>239</v>
      </c>
      <c r="B128" s="49"/>
      <c r="C128" s="46" t="s">
        <v>191</v>
      </c>
      <c r="D128" s="47">
        <v>73900</v>
      </c>
      <c r="E128" s="47">
        <v>23435.25</v>
      </c>
      <c r="F128" s="47">
        <f t="shared" si="7"/>
        <v>50464.75</v>
      </c>
    </row>
    <row r="129" spans="1:6" ht="14.25">
      <c r="A129" s="46" t="s">
        <v>252</v>
      </c>
      <c r="B129" s="49"/>
      <c r="C129" s="46" t="s">
        <v>289</v>
      </c>
      <c r="D129" s="47">
        <v>984423.84</v>
      </c>
      <c r="E129" s="47">
        <v>439846.09</v>
      </c>
      <c r="F129" s="47">
        <f t="shared" si="7"/>
        <v>544577.75</v>
      </c>
    </row>
    <row r="130" spans="1:6" ht="14.25">
      <c r="A130" s="46" t="s">
        <v>287</v>
      </c>
      <c r="B130" s="49"/>
      <c r="C130" s="46" t="s">
        <v>121</v>
      </c>
      <c r="D130" s="47">
        <v>642400</v>
      </c>
      <c r="E130" s="47">
        <v>339330.91</v>
      </c>
      <c r="F130" s="47">
        <f t="shared" si="7"/>
        <v>303069.09</v>
      </c>
    </row>
    <row r="131" spans="1:6" ht="14.25">
      <c r="A131" s="46" t="s">
        <v>263</v>
      </c>
      <c r="B131" s="49"/>
      <c r="C131" s="46" t="s">
        <v>203</v>
      </c>
      <c r="D131" s="47">
        <f>+D132+D133</f>
        <v>586300</v>
      </c>
      <c r="E131" s="47">
        <f>+E132+E133</f>
        <v>538025.55</v>
      </c>
      <c r="F131" s="47">
        <f t="shared" si="7"/>
        <v>48274.44999999995</v>
      </c>
    </row>
    <row r="132" spans="1:6" ht="14.25">
      <c r="A132" s="46" t="s">
        <v>285</v>
      </c>
      <c r="B132" s="49"/>
      <c r="C132" s="46" t="s">
        <v>158</v>
      </c>
      <c r="D132" s="47">
        <v>251300</v>
      </c>
      <c r="E132" s="47">
        <v>251260</v>
      </c>
      <c r="F132" s="47">
        <f t="shared" si="7"/>
        <v>40</v>
      </c>
    </row>
    <row r="133" spans="1:6" ht="14.25">
      <c r="A133" s="46" t="s">
        <v>253</v>
      </c>
      <c r="B133" s="49"/>
      <c r="C133" s="46" t="s">
        <v>198</v>
      </c>
      <c r="D133" s="47">
        <v>335000</v>
      </c>
      <c r="E133" s="47">
        <v>286765.55</v>
      </c>
      <c r="F133" s="47">
        <f t="shared" si="7"/>
        <v>48234.45000000001</v>
      </c>
    </row>
    <row r="134" spans="1:6" ht="28.5">
      <c r="A134" s="46" t="s">
        <v>221</v>
      </c>
      <c r="B134" s="49"/>
      <c r="C134" s="46" t="s">
        <v>301</v>
      </c>
      <c r="D134" s="47">
        <f>+D135</f>
        <v>0</v>
      </c>
      <c r="E134" s="47">
        <f>+E135</f>
        <v>0</v>
      </c>
      <c r="F134" s="47">
        <f t="shared" si="7"/>
        <v>0</v>
      </c>
    </row>
    <row r="135" spans="1:6" ht="14.25">
      <c r="A135" s="46" t="s">
        <v>125</v>
      </c>
      <c r="B135" s="49"/>
      <c r="C135" s="46" t="s">
        <v>230</v>
      </c>
      <c r="D135" s="47">
        <f>+D136</f>
        <v>0</v>
      </c>
      <c r="E135" s="47">
        <f>+E136</f>
        <v>0</v>
      </c>
      <c r="F135" s="47">
        <f t="shared" si="7"/>
        <v>0</v>
      </c>
    </row>
    <row r="136" spans="1:6" ht="14.25">
      <c r="A136" s="46" t="s">
        <v>287</v>
      </c>
      <c r="B136" s="49"/>
      <c r="C136" s="46" t="s">
        <v>278</v>
      </c>
      <c r="D136" s="47"/>
      <c r="E136" s="47"/>
      <c r="F136" s="47">
        <f t="shared" si="7"/>
        <v>0</v>
      </c>
    </row>
    <row r="137" spans="1:6" ht="14.25">
      <c r="A137" s="46" t="s">
        <v>153</v>
      </c>
      <c r="B137" s="49"/>
      <c r="C137" s="46" t="s">
        <v>107</v>
      </c>
      <c r="D137" s="47">
        <f>+D138</f>
        <v>20000</v>
      </c>
      <c r="E137" s="47">
        <f>+E138</f>
        <v>0</v>
      </c>
      <c r="F137" s="47">
        <f t="shared" si="7"/>
        <v>20000</v>
      </c>
    </row>
    <row r="138" spans="1:6" ht="14.25">
      <c r="A138" s="46" t="s">
        <v>125</v>
      </c>
      <c r="B138" s="49"/>
      <c r="C138" s="46" t="s">
        <v>108</v>
      </c>
      <c r="D138" s="47">
        <f>+D139</f>
        <v>20000</v>
      </c>
      <c r="E138" s="47">
        <f>+E139</f>
        <v>0</v>
      </c>
      <c r="F138" s="47">
        <f t="shared" si="7"/>
        <v>20000</v>
      </c>
    </row>
    <row r="139" spans="1:6" ht="14.25">
      <c r="A139" s="46" t="s">
        <v>287</v>
      </c>
      <c r="B139" s="49"/>
      <c r="C139" s="74" t="s">
        <v>109</v>
      </c>
      <c r="D139" s="47">
        <v>20000</v>
      </c>
      <c r="E139" s="47">
        <v>0</v>
      </c>
      <c r="F139" s="47">
        <f t="shared" si="7"/>
        <v>20000</v>
      </c>
    </row>
    <row r="140" spans="1:6" ht="14.25">
      <c r="A140" s="77" t="s">
        <v>453</v>
      </c>
      <c r="B140" s="49"/>
      <c r="C140" s="70" t="s">
        <v>454</v>
      </c>
      <c r="D140" s="47">
        <f aca="true" t="shared" si="10" ref="D140:F141">+D141</f>
        <v>275000</v>
      </c>
      <c r="E140" s="47">
        <f t="shared" si="10"/>
        <v>275000</v>
      </c>
      <c r="F140" s="47">
        <f t="shared" si="10"/>
        <v>0</v>
      </c>
    </row>
    <row r="141" spans="1:6" ht="14.25">
      <c r="A141" s="72" t="s">
        <v>263</v>
      </c>
      <c r="B141" s="49"/>
      <c r="C141" s="70" t="s">
        <v>455</v>
      </c>
      <c r="D141" s="47">
        <f t="shared" si="10"/>
        <v>275000</v>
      </c>
      <c r="E141" s="47">
        <f t="shared" si="10"/>
        <v>275000</v>
      </c>
      <c r="F141" s="47">
        <f t="shared" si="10"/>
        <v>0</v>
      </c>
    </row>
    <row r="142" spans="1:6" ht="14.25">
      <c r="A142" s="79" t="s">
        <v>285</v>
      </c>
      <c r="B142" s="49"/>
      <c r="C142" s="78" t="s">
        <v>456</v>
      </c>
      <c r="D142" s="47">
        <v>275000</v>
      </c>
      <c r="E142" s="47">
        <v>275000</v>
      </c>
      <c r="F142" s="47">
        <f>+D142-E142</f>
        <v>0</v>
      </c>
    </row>
    <row r="143" spans="1:6" ht="14.25">
      <c r="A143" s="80" t="s">
        <v>339</v>
      </c>
      <c r="B143" s="49"/>
      <c r="C143" s="70" t="s">
        <v>342</v>
      </c>
      <c r="D143" s="47">
        <f>+D144</f>
        <v>279600</v>
      </c>
      <c r="E143" s="47">
        <f>+E144</f>
        <v>171405.75999999998</v>
      </c>
      <c r="F143" s="47">
        <f>+F144</f>
        <v>108194.24000000002</v>
      </c>
    </row>
    <row r="144" spans="1:6" ht="14.25">
      <c r="A144" s="81" t="s">
        <v>0</v>
      </c>
      <c r="B144" s="49"/>
      <c r="C144" s="67" t="s">
        <v>2</v>
      </c>
      <c r="D144" s="47">
        <f>+D145+D155</f>
        <v>279600</v>
      </c>
      <c r="E144" s="47">
        <f>+E145+E155</f>
        <v>171405.75999999998</v>
      </c>
      <c r="F144" s="47">
        <f t="shared" si="7"/>
        <v>108194.24000000002</v>
      </c>
    </row>
    <row r="145" spans="1:6" ht="14.25">
      <c r="A145" s="72" t="s">
        <v>125</v>
      </c>
      <c r="B145" s="49"/>
      <c r="C145" s="70" t="s">
        <v>3</v>
      </c>
      <c r="D145" s="47">
        <f>+D146+D149</f>
        <v>253600</v>
      </c>
      <c r="E145" s="47">
        <f>+E146+E149</f>
        <v>168803.24</v>
      </c>
      <c r="F145" s="47">
        <f t="shared" si="7"/>
        <v>84796.76000000001</v>
      </c>
    </row>
    <row r="146" spans="1:6" ht="28.5">
      <c r="A146" s="72" t="s">
        <v>264</v>
      </c>
      <c r="B146" s="49"/>
      <c r="C146" s="67" t="s">
        <v>4</v>
      </c>
      <c r="D146" s="47">
        <f>+D147+D148</f>
        <v>241000</v>
      </c>
      <c r="E146" s="47">
        <f>+E147+E148</f>
        <v>166348.84</v>
      </c>
      <c r="F146" s="47">
        <f t="shared" si="7"/>
        <v>74651.16</v>
      </c>
    </row>
    <row r="147" spans="1:6" ht="14.25">
      <c r="A147" s="72" t="s">
        <v>159</v>
      </c>
      <c r="B147" s="49"/>
      <c r="C147" s="70" t="s">
        <v>5</v>
      </c>
      <c r="D147" s="47">
        <v>185100</v>
      </c>
      <c r="E147" s="47">
        <v>129729.48</v>
      </c>
      <c r="F147" s="47">
        <f t="shared" si="7"/>
        <v>55370.520000000004</v>
      </c>
    </row>
    <row r="148" spans="1:6" ht="14.25">
      <c r="A148" s="72" t="s">
        <v>155</v>
      </c>
      <c r="B148" s="49"/>
      <c r="C148" s="70" t="s">
        <v>6</v>
      </c>
      <c r="D148" s="47">
        <v>55900</v>
      </c>
      <c r="E148" s="47">
        <v>36619.36</v>
      </c>
      <c r="F148" s="47">
        <f t="shared" si="7"/>
        <v>19280.64</v>
      </c>
    </row>
    <row r="149" spans="1:6" ht="14.25">
      <c r="A149" s="67" t="s">
        <v>172</v>
      </c>
      <c r="B149" s="49"/>
      <c r="C149" s="67" t="s">
        <v>7</v>
      </c>
      <c r="D149" s="47">
        <f>+D150+D151+D152+D153+D154</f>
        <v>12600</v>
      </c>
      <c r="E149" s="47">
        <f>+E150+E151+E152+E153+E154</f>
        <v>2454.4</v>
      </c>
      <c r="F149" s="47">
        <f t="shared" si="7"/>
        <v>10145.6</v>
      </c>
    </row>
    <row r="150" spans="1:6" ht="14.25">
      <c r="A150" s="72" t="s">
        <v>233</v>
      </c>
      <c r="B150" s="49"/>
      <c r="C150" s="70" t="s">
        <v>8</v>
      </c>
      <c r="D150" s="47">
        <v>4500</v>
      </c>
      <c r="E150" s="47">
        <v>2454.4</v>
      </c>
      <c r="F150" s="47">
        <f t="shared" si="7"/>
        <v>2045.6</v>
      </c>
    </row>
    <row r="151" spans="1:6" ht="14.25">
      <c r="A151" s="67" t="s">
        <v>206</v>
      </c>
      <c r="B151" s="49"/>
      <c r="C151" s="67" t="s">
        <v>9</v>
      </c>
      <c r="D151" s="47">
        <v>5500</v>
      </c>
      <c r="E151" s="47"/>
      <c r="F151" s="47">
        <f t="shared" si="7"/>
        <v>5500</v>
      </c>
    </row>
    <row r="152" spans="1:6" ht="14.25">
      <c r="A152" s="72" t="s">
        <v>274</v>
      </c>
      <c r="B152" s="49"/>
      <c r="C152" s="70" t="s">
        <v>10</v>
      </c>
      <c r="D152" s="47">
        <v>2000</v>
      </c>
      <c r="E152" s="47"/>
      <c r="F152" s="47">
        <f t="shared" si="7"/>
        <v>2000</v>
      </c>
    </row>
    <row r="153" spans="1:6" ht="14.25">
      <c r="A153" s="67" t="s">
        <v>1</v>
      </c>
      <c r="B153" s="49"/>
      <c r="C153" s="67" t="s">
        <v>11</v>
      </c>
      <c r="D153" s="47"/>
      <c r="E153" s="47"/>
      <c r="F153" s="47">
        <f t="shared" si="7"/>
        <v>0</v>
      </c>
    </row>
    <row r="154" spans="1:6" ht="14.25">
      <c r="A154" s="72" t="s">
        <v>239</v>
      </c>
      <c r="B154" s="49"/>
      <c r="C154" s="70" t="s">
        <v>12</v>
      </c>
      <c r="D154" s="47">
        <v>600</v>
      </c>
      <c r="E154" s="47"/>
      <c r="F154" s="47">
        <f t="shared" si="7"/>
        <v>600</v>
      </c>
    </row>
    <row r="155" spans="1:6" ht="14.25">
      <c r="A155" s="67" t="s">
        <v>263</v>
      </c>
      <c r="B155" s="49"/>
      <c r="C155" s="70" t="s">
        <v>13</v>
      </c>
      <c r="D155" s="47">
        <f>+D156</f>
        <v>26000</v>
      </c>
      <c r="E155" s="47">
        <f>+E156</f>
        <v>2602.52</v>
      </c>
      <c r="F155" s="47">
        <f t="shared" si="7"/>
        <v>23397.48</v>
      </c>
    </row>
    <row r="156" spans="1:6" ht="14.25">
      <c r="A156" s="46" t="s">
        <v>253</v>
      </c>
      <c r="B156" s="49"/>
      <c r="C156" s="68" t="s">
        <v>14</v>
      </c>
      <c r="D156" s="47">
        <v>26000</v>
      </c>
      <c r="E156" s="47">
        <v>2602.52</v>
      </c>
      <c r="F156" s="47">
        <f t="shared" si="7"/>
        <v>23397.48</v>
      </c>
    </row>
    <row r="157" spans="1:6" ht="28.5">
      <c r="A157" s="46" t="s">
        <v>468</v>
      </c>
      <c r="B157" s="86"/>
      <c r="C157" s="75" t="s">
        <v>469</v>
      </c>
      <c r="D157" s="87">
        <f aca="true" t="shared" si="11" ref="D157:F159">+D158</f>
        <v>25000</v>
      </c>
      <c r="E157" s="47">
        <f t="shared" si="11"/>
        <v>0</v>
      </c>
      <c r="F157" s="47">
        <f t="shared" si="11"/>
        <v>25000</v>
      </c>
    </row>
    <row r="158" spans="1:6" ht="42.75">
      <c r="A158" s="46" t="s">
        <v>470</v>
      </c>
      <c r="B158" s="86"/>
      <c r="C158" s="75" t="s">
        <v>471</v>
      </c>
      <c r="D158" s="87">
        <f t="shared" si="11"/>
        <v>25000</v>
      </c>
      <c r="E158" s="47">
        <f t="shared" si="11"/>
        <v>0</v>
      </c>
      <c r="F158" s="47">
        <f t="shared" si="11"/>
        <v>25000</v>
      </c>
    </row>
    <row r="159" spans="1:6" ht="14.25">
      <c r="A159" s="46" t="s">
        <v>263</v>
      </c>
      <c r="B159" s="86"/>
      <c r="C159" s="75" t="s">
        <v>472</v>
      </c>
      <c r="D159" s="87">
        <f t="shared" si="11"/>
        <v>25000</v>
      </c>
      <c r="E159" s="47">
        <f t="shared" si="11"/>
        <v>0</v>
      </c>
      <c r="F159" s="47">
        <f t="shared" si="11"/>
        <v>25000</v>
      </c>
    </row>
    <row r="160" spans="1:6" ht="14.25">
      <c r="A160" s="46" t="s">
        <v>253</v>
      </c>
      <c r="B160" s="86"/>
      <c r="C160" s="75" t="s">
        <v>473</v>
      </c>
      <c r="D160" s="87">
        <v>25000</v>
      </c>
      <c r="E160" s="47"/>
      <c r="F160" s="47">
        <f>+D160-E160</f>
        <v>25000</v>
      </c>
    </row>
    <row r="161" spans="1:6" ht="14.25">
      <c r="A161" s="46" t="s">
        <v>200</v>
      </c>
      <c r="B161" s="49"/>
      <c r="C161" s="75" t="s">
        <v>241</v>
      </c>
      <c r="D161" s="47">
        <f aca="true" t="shared" si="12" ref="D161:E163">+D162</f>
        <v>1044638</v>
      </c>
      <c r="E161" s="47">
        <f t="shared" si="12"/>
        <v>0</v>
      </c>
      <c r="F161" s="47">
        <f aca="true" t="shared" si="13" ref="F161:F178">D161-E161</f>
        <v>1044638</v>
      </c>
    </row>
    <row r="162" spans="1:6" ht="28.5">
      <c r="A162" s="46" t="s">
        <v>258</v>
      </c>
      <c r="B162" s="49"/>
      <c r="C162" s="46" t="s">
        <v>261</v>
      </c>
      <c r="D162" s="47">
        <f t="shared" si="12"/>
        <v>1044638</v>
      </c>
      <c r="E162" s="47">
        <f t="shared" si="12"/>
        <v>0</v>
      </c>
      <c r="F162" s="47">
        <f t="shared" si="13"/>
        <v>1044638</v>
      </c>
    </row>
    <row r="163" spans="1:6" ht="14.25">
      <c r="A163" s="46" t="s">
        <v>125</v>
      </c>
      <c r="B163" s="49"/>
      <c r="C163" s="46" t="s">
        <v>273</v>
      </c>
      <c r="D163" s="47">
        <f t="shared" si="12"/>
        <v>1044638</v>
      </c>
      <c r="E163" s="47">
        <f t="shared" si="12"/>
        <v>0</v>
      </c>
      <c r="F163" s="47">
        <f t="shared" si="13"/>
        <v>1044638</v>
      </c>
    </row>
    <row r="164" spans="1:6" ht="14.25">
      <c r="A164" s="46" t="s">
        <v>172</v>
      </c>
      <c r="B164" s="49"/>
      <c r="C164" s="46" t="s">
        <v>186</v>
      </c>
      <c r="D164" s="47">
        <f>+D166+D165</f>
        <v>1044638</v>
      </c>
      <c r="E164" s="47">
        <f>+E166+E165</f>
        <v>0</v>
      </c>
      <c r="F164" s="47">
        <f t="shared" si="13"/>
        <v>1044638</v>
      </c>
    </row>
    <row r="165" spans="1:6" ht="14.25">
      <c r="A165" s="72" t="s">
        <v>239</v>
      </c>
      <c r="B165" s="49"/>
      <c r="C165" s="46" t="s">
        <v>457</v>
      </c>
      <c r="D165" s="47">
        <v>1034638</v>
      </c>
      <c r="E165" s="47"/>
      <c r="F165" s="47"/>
    </row>
    <row r="166" spans="1:6" ht="14.25">
      <c r="A166" s="46" t="s">
        <v>252</v>
      </c>
      <c r="B166" s="49"/>
      <c r="C166" s="46" t="s">
        <v>197</v>
      </c>
      <c r="D166" s="47">
        <v>10000</v>
      </c>
      <c r="E166" s="47"/>
      <c r="F166" s="47">
        <f t="shared" si="13"/>
        <v>10000</v>
      </c>
    </row>
    <row r="167" spans="1:6" ht="14.25">
      <c r="A167" s="46" t="s">
        <v>169</v>
      </c>
      <c r="B167" s="49"/>
      <c r="C167" s="46" t="s">
        <v>202</v>
      </c>
      <c r="D167" s="47">
        <f>+D168+D177</f>
        <v>5022511.04</v>
      </c>
      <c r="E167" s="47">
        <f>+E168+E177</f>
        <v>4382690.2700000005</v>
      </c>
      <c r="F167" s="47">
        <f t="shared" si="13"/>
        <v>639820.7699999996</v>
      </c>
    </row>
    <row r="168" spans="1:6" ht="14.25">
      <c r="A168" s="46" t="s">
        <v>125</v>
      </c>
      <c r="B168" s="49"/>
      <c r="C168" s="46" t="s">
        <v>42</v>
      </c>
      <c r="D168" s="47">
        <f>+D169+D174</f>
        <v>4877511.04</v>
      </c>
      <c r="E168" s="47">
        <f>+E169+E174</f>
        <v>4290029.0600000005</v>
      </c>
      <c r="F168" s="47">
        <f t="shared" si="13"/>
        <v>587481.9799999995</v>
      </c>
    </row>
    <row r="169" spans="1:6" ht="14.25">
      <c r="A169" s="46" t="s">
        <v>172</v>
      </c>
      <c r="B169" s="49"/>
      <c r="C169" s="46" t="s">
        <v>217</v>
      </c>
      <c r="D169" s="47">
        <f>+D170+D171+D172+D173</f>
        <v>3025217.6</v>
      </c>
      <c r="E169" s="47">
        <f>+E170+E171+E172+E173</f>
        <v>2446919.87</v>
      </c>
      <c r="F169" s="47">
        <f t="shared" si="13"/>
        <v>578297.73</v>
      </c>
    </row>
    <row r="170" spans="1:6" ht="14.25">
      <c r="A170" s="72" t="s">
        <v>206</v>
      </c>
      <c r="B170" s="49"/>
      <c r="C170" s="46" t="s">
        <v>423</v>
      </c>
      <c r="D170" s="47">
        <f>+D200</f>
        <v>100000</v>
      </c>
      <c r="E170" s="47">
        <f>+E200</f>
        <v>37104</v>
      </c>
      <c r="F170" s="47"/>
    </row>
    <row r="171" spans="1:6" ht="14.25">
      <c r="A171" s="67" t="s">
        <v>274</v>
      </c>
      <c r="B171" s="49"/>
      <c r="C171" s="46" t="s">
        <v>424</v>
      </c>
      <c r="D171" s="47">
        <f>+D201</f>
        <v>815207.6</v>
      </c>
      <c r="E171" s="47">
        <f>+E201</f>
        <v>436398.05</v>
      </c>
      <c r="F171" s="47">
        <f>+D171-E171</f>
        <v>378809.55</v>
      </c>
    </row>
    <row r="172" spans="1:6" ht="14.25">
      <c r="A172" s="72" t="s">
        <v>239</v>
      </c>
      <c r="B172" s="49"/>
      <c r="C172" s="46" t="s">
        <v>425</v>
      </c>
      <c r="D172" s="47">
        <f>+D190+D202+D183</f>
        <v>1510682</v>
      </c>
      <c r="E172" s="47">
        <f>+E190+E202</f>
        <v>1421168.16</v>
      </c>
      <c r="F172" s="47">
        <f>+D172-E172</f>
        <v>89513.84000000008</v>
      </c>
    </row>
    <row r="173" spans="1:6" ht="14.25">
      <c r="A173" s="46" t="s">
        <v>252</v>
      </c>
      <c r="B173" s="49"/>
      <c r="C173" s="46" t="s">
        <v>249</v>
      </c>
      <c r="D173" s="47">
        <f>+D184+D191+D203+D210</f>
        <v>599328</v>
      </c>
      <c r="E173" s="47">
        <f>+E184+E191+E203+E210</f>
        <v>552249.66</v>
      </c>
      <c r="F173" s="47">
        <f t="shared" si="13"/>
        <v>47078.33999999997</v>
      </c>
    </row>
    <row r="174" spans="1:6" ht="14.25">
      <c r="A174" s="72" t="s">
        <v>156</v>
      </c>
      <c r="B174" s="49"/>
      <c r="C174" s="46" t="s">
        <v>426</v>
      </c>
      <c r="D174" s="47">
        <f>+D176+D175</f>
        <v>1852293.44</v>
      </c>
      <c r="E174" s="47">
        <f>+E176+E175</f>
        <v>1843109.19</v>
      </c>
      <c r="F174" s="47"/>
    </row>
    <row r="175" spans="1:6" ht="28.5">
      <c r="A175" s="80" t="s">
        <v>480</v>
      </c>
      <c r="B175" s="49"/>
      <c r="C175" s="46" t="s">
        <v>487</v>
      </c>
      <c r="D175" s="47">
        <f>+D193</f>
        <v>135000</v>
      </c>
      <c r="E175" s="47">
        <f>+E193</f>
        <v>135000</v>
      </c>
      <c r="F175" s="47"/>
    </row>
    <row r="176" spans="1:6" ht="42.75">
      <c r="A176" s="67" t="s">
        <v>181</v>
      </c>
      <c r="B176" s="49"/>
      <c r="C176" s="46" t="s">
        <v>427</v>
      </c>
      <c r="D176" s="47">
        <f>+D186</f>
        <v>1717293.44</v>
      </c>
      <c r="E176" s="47">
        <f>+E186</f>
        <v>1708109.19</v>
      </c>
      <c r="F176" s="47"/>
    </row>
    <row r="177" spans="1:6" ht="14.25">
      <c r="A177" s="46" t="s">
        <v>263</v>
      </c>
      <c r="B177" s="49"/>
      <c r="C177" s="46" t="s">
        <v>165</v>
      </c>
      <c r="D177" s="47">
        <f>+D178+D179</f>
        <v>145000</v>
      </c>
      <c r="E177" s="47">
        <f>+E178+E179</f>
        <v>92661.21</v>
      </c>
      <c r="F177" s="47">
        <f t="shared" si="13"/>
        <v>52338.78999999999</v>
      </c>
    </row>
    <row r="178" spans="1:6" ht="14.25">
      <c r="A178" s="69" t="s">
        <v>285</v>
      </c>
      <c r="B178" s="49"/>
      <c r="C178" s="69" t="s">
        <v>209</v>
      </c>
      <c r="D178" s="47">
        <f>+D195+D205</f>
        <v>3600</v>
      </c>
      <c r="E178" s="47">
        <f>+E195+E205</f>
        <v>3600</v>
      </c>
      <c r="F178" s="47">
        <f t="shared" si="13"/>
        <v>0</v>
      </c>
    </row>
    <row r="179" spans="1:6" ht="14.25">
      <c r="A179" s="67" t="s">
        <v>253</v>
      </c>
      <c r="B179" s="49"/>
      <c r="C179" s="69" t="s">
        <v>428</v>
      </c>
      <c r="D179" s="47">
        <f>+D196+D206</f>
        <v>141400</v>
      </c>
      <c r="E179" s="47">
        <f>+E196+E206</f>
        <v>89061.21</v>
      </c>
      <c r="F179" s="47">
        <f>+D179-E179</f>
        <v>52338.78999999999</v>
      </c>
    </row>
    <row r="180" spans="1:6" ht="14.25">
      <c r="A180" s="72" t="s">
        <v>15</v>
      </c>
      <c r="B180" s="49"/>
      <c r="C180" s="70" t="s">
        <v>16</v>
      </c>
      <c r="D180" s="47">
        <f>+D181</f>
        <v>1767293.44</v>
      </c>
      <c r="E180" s="47">
        <f>+E181</f>
        <v>1708109.19</v>
      </c>
      <c r="F180" s="47">
        <f>+F181</f>
        <v>59184.25</v>
      </c>
    </row>
    <row r="181" spans="1:6" ht="14.25">
      <c r="A181" s="67" t="s">
        <v>125</v>
      </c>
      <c r="B181" s="49"/>
      <c r="C181" s="67" t="s">
        <v>17</v>
      </c>
      <c r="D181" s="47">
        <f>+D182+D185</f>
        <v>1767293.44</v>
      </c>
      <c r="E181" s="47">
        <f>+E182+E185</f>
        <v>1708109.19</v>
      </c>
      <c r="F181" s="47">
        <f>+D181-E181</f>
        <v>59184.25</v>
      </c>
    </row>
    <row r="182" spans="1:6" ht="14.25">
      <c r="A182" s="72" t="s">
        <v>172</v>
      </c>
      <c r="B182" s="49"/>
      <c r="C182" s="70" t="s">
        <v>18</v>
      </c>
      <c r="D182" s="47">
        <f>+D184+D183</f>
        <v>50000</v>
      </c>
      <c r="E182" s="47">
        <f>+E184+E183</f>
        <v>0</v>
      </c>
      <c r="F182" s="47"/>
    </row>
    <row r="183" spans="1:6" ht="14.25">
      <c r="A183" s="80" t="s">
        <v>239</v>
      </c>
      <c r="B183" s="49"/>
      <c r="C183" s="67" t="s">
        <v>458</v>
      </c>
      <c r="D183" s="47">
        <v>50000</v>
      </c>
      <c r="E183" s="47"/>
      <c r="F183" s="47"/>
    </row>
    <row r="184" spans="1:6" ht="14.25">
      <c r="A184" s="67" t="s">
        <v>252</v>
      </c>
      <c r="B184" s="49"/>
      <c r="C184" s="70" t="s">
        <v>19</v>
      </c>
      <c r="D184" s="47"/>
      <c r="E184" s="47"/>
      <c r="F184" s="47"/>
    </row>
    <row r="185" spans="1:6" ht="14.25">
      <c r="A185" s="72" t="s">
        <v>156</v>
      </c>
      <c r="B185" s="49"/>
      <c r="C185" s="70" t="s">
        <v>20</v>
      </c>
      <c r="D185" s="47">
        <f>+D186</f>
        <v>1717293.44</v>
      </c>
      <c r="E185" s="47">
        <f>+E186</f>
        <v>1708109.19</v>
      </c>
      <c r="F185" s="47">
        <f>+F186</f>
        <v>9184.25</v>
      </c>
    </row>
    <row r="186" spans="1:6" ht="42.75">
      <c r="A186" s="67" t="s">
        <v>181</v>
      </c>
      <c r="B186" s="49"/>
      <c r="C186" s="67" t="s">
        <v>21</v>
      </c>
      <c r="D186" s="47">
        <v>1717293.44</v>
      </c>
      <c r="E186" s="47">
        <v>1708109.19</v>
      </c>
      <c r="F186" s="47">
        <f>+D186-E186</f>
        <v>9184.25</v>
      </c>
    </row>
    <row r="187" spans="1:6" ht="14.25">
      <c r="A187" s="72" t="s">
        <v>22</v>
      </c>
      <c r="B187" s="49"/>
      <c r="C187" s="70" t="s">
        <v>23</v>
      </c>
      <c r="D187" s="47">
        <f>+D188+D194+D192</f>
        <v>535000</v>
      </c>
      <c r="E187" s="47">
        <f>+E188+E194+E192</f>
        <v>534910.3400000001</v>
      </c>
      <c r="F187" s="47">
        <f>+F188+F192+F194</f>
        <v>89.65999999997439</v>
      </c>
    </row>
    <row r="188" spans="1:6" ht="14.25">
      <c r="A188" s="67" t="s">
        <v>125</v>
      </c>
      <c r="B188" s="49"/>
      <c r="C188" s="67" t="s">
        <v>24</v>
      </c>
      <c r="D188" s="47">
        <f>+D189</f>
        <v>400000</v>
      </c>
      <c r="E188" s="47">
        <f>+E189</f>
        <v>399910.34</v>
      </c>
      <c r="F188" s="47">
        <f>+F189+F192</f>
        <v>89.65999999997439</v>
      </c>
    </row>
    <row r="189" spans="1:6" ht="14.25">
      <c r="A189" s="72" t="s">
        <v>172</v>
      </c>
      <c r="B189" s="49"/>
      <c r="C189" s="70" t="s">
        <v>25</v>
      </c>
      <c r="D189" s="47">
        <f>+D190+D191</f>
        <v>400000</v>
      </c>
      <c r="E189" s="47">
        <f>+E190+E191</f>
        <v>399910.34</v>
      </c>
      <c r="F189" s="47">
        <f>+F190+F191</f>
        <v>89.65999999997439</v>
      </c>
    </row>
    <row r="190" spans="1:6" ht="14.25">
      <c r="A190" s="67" t="s">
        <v>239</v>
      </c>
      <c r="B190" s="49"/>
      <c r="C190" s="67" t="s">
        <v>26</v>
      </c>
      <c r="D190" s="47"/>
      <c r="E190" s="47"/>
      <c r="F190" s="47">
        <f>+D190-E190</f>
        <v>0</v>
      </c>
    </row>
    <row r="191" spans="1:6" ht="14.25">
      <c r="A191" s="72" t="s">
        <v>252</v>
      </c>
      <c r="B191" s="49"/>
      <c r="C191" s="70" t="s">
        <v>27</v>
      </c>
      <c r="D191" s="47">
        <v>400000</v>
      </c>
      <c r="E191" s="47">
        <v>399910.34</v>
      </c>
      <c r="F191" s="47">
        <f>+D191-E191</f>
        <v>89.65999999997439</v>
      </c>
    </row>
    <row r="192" spans="1:6" ht="14.25">
      <c r="A192" s="72" t="s">
        <v>156</v>
      </c>
      <c r="B192" s="49"/>
      <c r="C192" s="70" t="s">
        <v>479</v>
      </c>
      <c r="D192" s="47">
        <f>+D193</f>
        <v>135000</v>
      </c>
      <c r="E192" s="47">
        <f>+E193</f>
        <v>135000</v>
      </c>
      <c r="F192" s="47">
        <f>+F193</f>
        <v>0</v>
      </c>
    </row>
    <row r="193" spans="1:6" ht="28.5">
      <c r="A193" s="80" t="s">
        <v>480</v>
      </c>
      <c r="B193" s="49"/>
      <c r="C193" s="70" t="s">
        <v>481</v>
      </c>
      <c r="D193" s="47">
        <v>135000</v>
      </c>
      <c r="E193" s="47">
        <v>135000</v>
      </c>
      <c r="F193" s="47">
        <f>+D193-E193</f>
        <v>0</v>
      </c>
    </row>
    <row r="194" spans="1:6" ht="14.25">
      <c r="A194" s="67" t="s">
        <v>263</v>
      </c>
      <c r="B194" s="49"/>
      <c r="C194" s="67" t="s">
        <v>28</v>
      </c>
      <c r="D194" s="47">
        <f>+D195+D196</f>
        <v>0</v>
      </c>
      <c r="E194" s="47">
        <f>+E195+E196</f>
        <v>0</v>
      </c>
      <c r="F194" s="47">
        <f>+F195+F196</f>
        <v>0</v>
      </c>
    </row>
    <row r="195" spans="1:6" ht="14.25">
      <c r="A195" s="72" t="s">
        <v>285</v>
      </c>
      <c r="B195" s="49"/>
      <c r="C195" s="70" t="s">
        <v>29</v>
      </c>
      <c r="D195" s="47"/>
      <c r="E195" s="47">
        <v>0</v>
      </c>
      <c r="F195" s="47">
        <f>+D195-E195</f>
        <v>0</v>
      </c>
    </row>
    <row r="196" spans="1:6" ht="14.25">
      <c r="A196" s="67" t="s">
        <v>253</v>
      </c>
      <c r="B196" s="49"/>
      <c r="C196" s="67" t="s">
        <v>30</v>
      </c>
      <c r="D196" s="47"/>
      <c r="E196" s="47">
        <v>0</v>
      </c>
      <c r="F196" s="47">
        <f>+D196-E196</f>
        <v>0</v>
      </c>
    </row>
    <row r="197" spans="1:6" ht="14.25">
      <c r="A197" s="46" t="s">
        <v>340</v>
      </c>
      <c r="B197" s="49"/>
      <c r="C197" s="46" t="s">
        <v>343</v>
      </c>
      <c r="D197" s="47">
        <f>+D198+D204</f>
        <v>2720217.6</v>
      </c>
      <c r="E197" s="47">
        <f>+E198+E204</f>
        <v>2139670.74</v>
      </c>
      <c r="F197" s="47">
        <f>+F198+F204</f>
        <v>580546.8600000001</v>
      </c>
    </row>
    <row r="198" spans="1:6" ht="14.25">
      <c r="A198" s="46" t="s">
        <v>125</v>
      </c>
      <c r="B198" s="49"/>
      <c r="C198" s="46" t="s">
        <v>344</v>
      </c>
      <c r="D198" s="47">
        <f>+D199</f>
        <v>2575217.6</v>
      </c>
      <c r="E198" s="47">
        <f>+E199</f>
        <v>2047009.53</v>
      </c>
      <c r="F198" s="47">
        <f aca="true" t="shared" si="14" ref="F198:F222">D198-E198</f>
        <v>528208.0700000001</v>
      </c>
    </row>
    <row r="199" spans="1:6" ht="14.25">
      <c r="A199" s="67" t="s">
        <v>172</v>
      </c>
      <c r="B199" s="49"/>
      <c r="C199" s="67" t="s">
        <v>31</v>
      </c>
      <c r="D199" s="47">
        <f>+D200+D201+D202+D203</f>
        <v>2575217.6</v>
      </c>
      <c r="E199" s="47">
        <f>+E200+E201+E202+E203</f>
        <v>2047009.53</v>
      </c>
      <c r="F199" s="47">
        <f>+F200+F201+F202+F203</f>
        <v>528208.0700000001</v>
      </c>
    </row>
    <row r="200" spans="1:6" ht="14.25">
      <c r="A200" s="72" t="s">
        <v>206</v>
      </c>
      <c r="B200" s="49"/>
      <c r="C200" s="70" t="s">
        <v>32</v>
      </c>
      <c r="D200" s="47">
        <v>100000</v>
      </c>
      <c r="E200" s="47">
        <v>37104</v>
      </c>
      <c r="F200" s="47">
        <f>+D200-E200</f>
        <v>62896</v>
      </c>
    </row>
    <row r="201" spans="1:6" ht="14.25">
      <c r="A201" s="67" t="s">
        <v>274</v>
      </c>
      <c r="B201" s="49"/>
      <c r="C201" s="67" t="s">
        <v>33</v>
      </c>
      <c r="D201" s="47">
        <v>815207.6</v>
      </c>
      <c r="E201" s="47">
        <v>436398.05</v>
      </c>
      <c r="F201" s="47">
        <f>+D201-E201</f>
        <v>378809.55</v>
      </c>
    </row>
    <row r="202" spans="1:6" ht="14.25">
      <c r="A202" s="72" t="s">
        <v>239</v>
      </c>
      <c r="B202" s="49"/>
      <c r="C202" s="70" t="s">
        <v>34</v>
      </c>
      <c r="D202" s="47">
        <v>1460682</v>
      </c>
      <c r="E202" s="47">
        <v>1421168.16</v>
      </c>
      <c r="F202" s="47">
        <f>+D202-E202</f>
        <v>39513.840000000084</v>
      </c>
    </row>
    <row r="203" spans="1:6" ht="14.25">
      <c r="A203" s="67" t="s">
        <v>252</v>
      </c>
      <c r="B203" s="49"/>
      <c r="C203" s="67" t="s">
        <v>35</v>
      </c>
      <c r="D203" s="47">
        <v>199328</v>
      </c>
      <c r="E203" s="47">
        <v>152339.32</v>
      </c>
      <c r="F203" s="47">
        <f>+D203-E203</f>
        <v>46988.67999999999</v>
      </c>
    </row>
    <row r="204" spans="1:6" ht="14.25">
      <c r="A204" s="72" t="s">
        <v>263</v>
      </c>
      <c r="B204" s="49"/>
      <c r="C204" s="70" t="s">
        <v>36</v>
      </c>
      <c r="D204" s="47">
        <f>+D205+D206</f>
        <v>145000</v>
      </c>
      <c r="E204" s="47">
        <f>+E205+E206</f>
        <v>92661.21</v>
      </c>
      <c r="F204" s="47">
        <f>+F205+F206</f>
        <v>52338.78999999999</v>
      </c>
    </row>
    <row r="205" spans="1:6" ht="14.25">
      <c r="A205" s="67" t="s">
        <v>285</v>
      </c>
      <c r="B205" s="49"/>
      <c r="C205" s="67" t="s">
        <v>37</v>
      </c>
      <c r="D205" s="47">
        <v>3600</v>
      </c>
      <c r="E205" s="47">
        <v>3600</v>
      </c>
      <c r="F205" s="47">
        <f>+D205-E205</f>
        <v>0</v>
      </c>
    </row>
    <row r="206" spans="1:6" ht="14.25">
      <c r="A206" s="72" t="s">
        <v>253</v>
      </c>
      <c r="B206" s="49"/>
      <c r="C206" s="70" t="s">
        <v>38</v>
      </c>
      <c r="D206" s="47">
        <v>141400</v>
      </c>
      <c r="E206" s="47">
        <v>89061.21</v>
      </c>
      <c r="F206" s="47">
        <f>+D206-E206</f>
        <v>52338.78999999999</v>
      </c>
    </row>
    <row r="207" spans="1:6" ht="28.5">
      <c r="A207" s="75" t="s">
        <v>232</v>
      </c>
      <c r="B207" s="49"/>
      <c r="C207" s="75" t="s">
        <v>208</v>
      </c>
      <c r="D207" s="47">
        <f aca="true" t="shared" si="15" ref="D207:E209">+D208</f>
        <v>0</v>
      </c>
      <c r="E207" s="47">
        <f t="shared" si="15"/>
        <v>0</v>
      </c>
      <c r="F207" s="47">
        <f t="shared" si="14"/>
        <v>0</v>
      </c>
    </row>
    <row r="208" spans="1:6" ht="14.25">
      <c r="A208" s="46" t="s">
        <v>125</v>
      </c>
      <c r="B208" s="49"/>
      <c r="C208" s="46" t="s">
        <v>154</v>
      </c>
      <c r="D208" s="47">
        <f t="shared" si="15"/>
        <v>0</v>
      </c>
      <c r="E208" s="47">
        <f t="shared" si="15"/>
        <v>0</v>
      </c>
      <c r="F208" s="47">
        <f t="shared" si="14"/>
        <v>0</v>
      </c>
    </row>
    <row r="209" spans="1:6" ht="14.25">
      <c r="A209" s="46" t="s">
        <v>172</v>
      </c>
      <c r="B209" s="49"/>
      <c r="C209" s="46" t="s">
        <v>234</v>
      </c>
      <c r="D209" s="47">
        <f t="shared" si="15"/>
        <v>0</v>
      </c>
      <c r="E209" s="47">
        <f t="shared" si="15"/>
        <v>0</v>
      </c>
      <c r="F209" s="47">
        <f t="shared" si="14"/>
        <v>0</v>
      </c>
    </row>
    <row r="210" spans="1:6" ht="14.25">
      <c r="A210" s="46" t="s">
        <v>252</v>
      </c>
      <c r="B210" s="49"/>
      <c r="C210" s="46" t="s">
        <v>238</v>
      </c>
      <c r="D210" s="47"/>
      <c r="E210" s="47"/>
      <c r="F210" s="47">
        <f t="shared" si="14"/>
        <v>0</v>
      </c>
    </row>
    <row r="211" spans="1:6" ht="14.25">
      <c r="A211" s="46" t="s">
        <v>187</v>
      </c>
      <c r="B211" s="49"/>
      <c r="C211" s="46" t="s">
        <v>288</v>
      </c>
      <c r="D211" s="47">
        <f>+D212+D223</f>
        <v>26137087.52</v>
      </c>
      <c r="E211" s="47">
        <f>+E212+E223</f>
        <v>22401881.002695</v>
      </c>
      <c r="F211" s="47">
        <f t="shared" si="14"/>
        <v>3735206.517304998</v>
      </c>
    </row>
    <row r="212" spans="1:6" ht="14.25">
      <c r="A212" s="46" t="s">
        <v>125</v>
      </c>
      <c r="B212" s="49"/>
      <c r="C212" s="46" t="s">
        <v>218</v>
      </c>
      <c r="D212" s="47">
        <f>+D213+D217+D222</f>
        <v>16684488.52</v>
      </c>
      <c r="E212" s="47">
        <f>+E213+E217+E222</f>
        <v>13102042.142695</v>
      </c>
      <c r="F212" s="47">
        <f t="shared" si="14"/>
        <v>3582446.377304999</v>
      </c>
    </row>
    <row r="213" spans="1:6" ht="28.5">
      <c r="A213" s="46" t="s">
        <v>264</v>
      </c>
      <c r="B213" s="49"/>
      <c r="C213" s="46" t="s">
        <v>265</v>
      </c>
      <c r="D213" s="47">
        <f>+D214+D215+D216</f>
        <v>5854230.52</v>
      </c>
      <c r="E213" s="47">
        <f>+E214+E215+E216</f>
        <v>5140733.14</v>
      </c>
      <c r="F213" s="47">
        <f t="shared" si="14"/>
        <v>713497.3799999999</v>
      </c>
    </row>
    <row r="214" spans="1:6" ht="14.25">
      <c r="A214" s="46" t="s">
        <v>159</v>
      </c>
      <c r="B214" s="49"/>
      <c r="C214" s="46" t="s">
        <v>190</v>
      </c>
      <c r="D214" s="47">
        <f aca="true" t="shared" si="16" ref="D214:E216">+D229+D244</f>
        <v>4306957.85</v>
      </c>
      <c r="E214" s="47">
        <f t="shared" si="16"/>
        <v>3871044.4</v>
      </c>
      <c r="F214" s="47">
        <f t="shared" si="14"/>
        <v>435913.4499999997</v>
      </c>
    </row>
    <row r="215" spans="1:6" ht="14.25">
      <c r="A215" s="46" t="s">
        <v>179</v>
      </c>
      <c r="B215" s="49"/>
      <c r="C215" s="46" t="s">
        <v>290</v>
      </c>
      <c r="D215" s="47">
        <f t="shared" si="16"/>
        <v>13200</v>
      </c>
      <c r="E215" s="47">
        <f t="shared" si="16"/>
        <v>13000</v>
      </c>
      <c r="F215" s="47">
        <f t="shared" si="14"/>
        <v>200</v>
      </c>
    </row>
    <row r="216" spans="1:6" ht="14.25">
      <c r="A216" s="46" t="s">
        <v>155</v>
      </c>
      <c r="B216" s="49"/>
      <c r="C216" s="46" t="s">
        <v>214</v>
      </c>
      <c r="D216" s="47">
        <f t="shared" si="16"/>
        <v>1534072.67</v>
      </c>
      <c r="E216" s="47">
        <f t="shared" si="16"/>
        <v>1256688.74</v>
      </c>
      <c r="F216" s="47">
        <f t="shared" si="14"/>
        <v>277383.92999999993</v>
      </c>
    </row>
    <row r="217" spans="1:6" ht="14.25">
      <c r="A217" s="46" t="s">
        <v>172</v>
      </c>
      <c r="B217" s="49"/>
      <c r="C217" s="46" t="s">
        <v>41</v>
      </c>
      <c r="D217" s="47">
        <f>+D218+D219+D220+D221</f>
        <v>10650032</v>
      </c>
      <c r="E217" s="47">
        <f>+E218+E219+E220+E221</f>
        <v>7781160.282695</v>
      </c>
      <c r="F217" s="47">
        <f t="shared" si="14"/>
        <v>2868871.717305</v>
      </c>
    </row>
    <row r="218" spans="1:6" ht="14.25">
      <c r="A218" s="46" t="s">
        <v>233</v>
      </c>
      <c r="B218" s="49"/>
      <c r="C218" s="46" t="s">
        <v>231</v>
      </c>
      <c r="D218" s="47">
        <f aca="true" t="shared" si="17" ref="D218:E222">+D233+D248</f>
        <v>537750</v>
      </c>
      <c r="E218" s="47">
        <f t="shared" si="17"/>
        <v>536534.052695</v>
      </c>
      <c r="F218" s="47">
        <f t="shared" si="14"/>
        <v>1215.9473050000379</v>
      </c>
    </row>
    <row r="219" spans="1:6" ht="14.25">
      <c r="A219" s="46" t="s">
        <v>274</v>
      </c>
      <c r="B219" s="49"/>
      <c r="C219" s="46" t="s">
        <v>257</v>
      </c>
      <c r="D219" s="47">
        <f t="shared" si="17"/>
        <v>1693236</v>
      </c>
      <c r="E219" s="47">
        <f t="shared" si="17"/>
        <v>1692707.8599999999</v>
      </c>
      <c r="F219" s="47">
        <f t="shared" si="14"/>
        <v>528.1400000001304</v>
      </c>
    </row>
    <row r="220" spans="1:6" ht="14.25">
      <c r="A220" s="46" t="s">
        <v>239</v>
      </c>
      <c r="B220" s="49"/>
      <c r="C220" s="46" t="s">
        <v>226</v>
      </c>
      <c r="D220" s="47">
        <f t="shared" si="17"/>
        <v>8065927</v>
      </c>
      <c r="E220" s="47">
        <f t="shared" si="17"/>
        <v>5349023.07</v>
      </c>
      <c r="F220" s="47">
        <f t="shared" si="14"/>
        <v>2716903.9299999997</v>
      </c>
    </row>
    <row r="221" spans="1:6" ht="14.25">
      <c r="A221" s="46" t="s">
        <v>252</v>
      </c>
      <c r="B221" s="49"/>
      <c r="C221" s="46" t="s">
        <v>164</v>
      </c>
      <c r="D221" s="47">
        <f t="shared" si="17"/>
        <v>353119</v>
      </c>
      <c r="E221" s="47">
        <f t="shared" si="17"/>
        <v>202895.30000000002</v>
      </c>
      <c r="F221" s="47">
        <f t="shared" si="14"/>
        <v>150223.69999999998</v>
      </c>
    </row>
    <row r="222" spans="1:6" ht="14.25">
      <c r="A222" s="46" t="s">
        <v>287</v>
      </c>
      <c r="B222" s="49"/>
      <c r="C222" s="46" t="s">
        <v>269</v>
      </c>
      <c r="D222" s="47">
        <f t="shared" si="17"/>
        <v>180226</v>
      </c>
      <c r="E222" s="47">
        <f t="shared" si="17"/>
        <v>180148.72</v>
      </c>
      <c r="F222" s="47">
        <f t="shared" si="14"/>
        <v>77.27999999999884</v>
      </c>
    </row>
    <row r="223" spans="1:6" ht="14.25">
      <c r="A223" s="46" t="s">
        <v>263</v>
      </c>
      <c r="B223" s="49"/>
      <c r="C223" s="46" t="s">
        <v>251</v>
      </c>
      <c r="D223" s="47">
        <f>+D224+D225</f>
        <v>9452599</v>
      </c>
      <c r="E223" s="47">
        <f>+E224+E225</f>
        <v>9299838.86</v>
      </c>
      <c r="F223" s="47">
        <f aca="true" t="shared" si="18" ref="F223:F258">D223-E223</f>
        <v>152760.1400000006</v>
      </c>
    </row>
    <row r="224" spans="1:6" ht="14.25">
      <c r="A224" s="46" t="s">
        <v>285</v>
      </c>
      <c r="B224" s="49"/>
      <c r="C224" s="46" t="s">
        <v>293</v>
      </c>
      <c r="D224" s="47">
        <f>+D254+D239</f>
        <v>1330950</v>
      </c>
      <c r="E224" s="47">
        <f>+E254+E239</f>
        <v>1330943.14</v>
      </c>
      <c r="F224" s="47">
        <f t="shared" si="18"/>
        <v>6.8600000001024455</v>
      </c>
    </row>
    <row r="225" spans="1:6" ht="14.25">
      <c r="A225" s="46" t="s">
        <v>253</v>
      </c>
      <c r="B225" s="49"/>
      <c r="C225" s="46" t="s">
        <v>244</v>
      </c>
      <c r="D225" s="47">
        <f>+D240+D255+D258</f>
        <v>8121649</v>
      </c>
      <c r="E225" s="47">
        <f>+E240+E255+E258</f>
        <v>7968895.72</v>
      </c>
      <c r="F225" s="47">
        <f t="shared" si="18"/>
        <v>152753.28000000026</v>
      </c>
    </row>
    <row r="226" spans="1:6" ht="14.25">
      <c r="A226" s="46" t="s">
        <v>271</v>
      </c>
      <c r="B226" s="49"/>
      <c r="C226" s="46" t="s">
        <v>237</v>
      </c>
      <c r="D226" s="47">
        <f>+D227+D238</f>
        <v>15363747</v>
      </c>
      <c r="E226" s="47">
        <f>+E227+E238</f>
        <v>11932935.692695001</v>
      </c>
      <c r="F226" s="47">
        <f t="shared" si="18"/>
        <v>3430811.307304999</v>
      </c>
    </row>
    <row r="227" spans="1:6" ht="14.25">
      <c r="A227" s="46" t="s">
        <v>125</v>
      </c>
      <c r="B227" s="49"/>
      <c r="C227" s="46" t="s">
        <v>266</v>
      </c>
      <c r="D227" s="47">
        <f>+D228+D232+D237</f>
        <v>14121333</v>
      </c>
      <c r="E227" s="47">
        <f>+E228+E232+E237</f>
        <v>10690580.512695001</v>
      </c>
      <c r="F227" s="47">
        <f t="shared" si="18"/>
        <v>3430752.4873049986</v>
      </c>
    </row>
    <row r="228" spans="1:6" ht="28.5">
      <c r="A228" s="46" t="s">
        <v>264</v>
      </c>
      <c r="B228" s="49"/>
      <c r="C228" s="46" t="s">
        <v>220</v>
      </c>
      <c r="D228" s="47">
        <f>+D229+D230+D231</f>
        <v>5718975</v>
      </c>
      <c r="E228" s="47">
        <f>+E229+E230+E231</f>
        <v>5005477.62</v>
      </c>
      <c r="F228" s="47">
        <f t="shared" si="18"/>
        <v>713497.3799999999</v>
      </c>
    </row>
    <row r="229" spans="1:6" ht="14.25">
      <c r="A229" s="46" t="s">
        <v>159</v>
      </c>
      <c r="B229" s="49"/>
      <c r="C229" s="46" t="s">
        <v>122</v>
      </c>
      <c r="D229" s="47">
        <v>4203075</v>
      </c>
      <c r="E229" s="47">
        <v>3767161.55</v>
      </c>
      <c r="F229" s="47">
        <f t="shared" si="18"/>
        <v>435913.4500000002</v>
      </c>
    </row>
    <row r="230" spans="1:6" ht="14.25">
      <c r="A230" s="46" t="s">
        <v>179</v>
      </c>
      <c r="B230" s="49"/>
      <c r="C230" s="46" t="s">
        <v>236</v>
      </c>
      <c r="D230" s="47">
        <v>13200</v>
      </c>
      <c r="E230" s="47">
        <v>13000</v>
      </c>
      <c r="F230" s="47">
        <f t="shared" si="18"/>
        <v>200</v>
      </c>
    </row>
    <row r="231" spans="1:6" ht="14.25">
      <c r="A231" s="46" t="s">
        <v>155</v>
      </c>
      <c r="B231" s="49"/>
      <c r="C231" s="46" t="s">
        <v>175</v>
      </c>
      <c r="D231" s="47">
        <v>1502700</v>
      </c>
      <c r="E231" s="47">
        <v>1225316.07</v>
      </c>
      <c r="F231" s="47">
        <f t="shared" si="18"/>
        <v>277383.92999999993</v>
      </c>
    </row>
    <row r="232" spans="1:6" ht="14.25">
      <c r="A232" s="46" t="s">
        <v>172</v>
      </c>
      <c r="B232" s="49"/>
      <c r="C232" s="46" t="s">
        <v>178</v>
      </c>
      <c r="D232" s="47">
        <f>+D233+D234+D235+D236</f>
        <v>8392557</v>
      </c>
      <c r="E232" s="47">
        <f>+E233+E234+E235+E236</f>
        <v>5675307.332695</v>
      </c>
      <c r="F232" s="47">
        <f t="shared" si="18"/>
        <v>2717249.667305</v>
      </c>
    </row>
    <row r="233" spans="1:6" ht="14.25">
      <c r="A233" s="46" t="s">
        <v>233</v>
      </c>
      <c r="B233" s="49"/>
      <c r="C233" s="46" t="s">
        <v>272</v>
      </c>
      <c r="D233" s="47">
        <v>26950</v>
      </c>
      <c r="E233" s="47">
        <v>26883.732695</v>
      </c>
      <c r="F233" s="47">
        <f t="shared" si="18"/>
        <v>66.26730500000122</v>
      </c>
    </row>
    <row r="234" spans="1:7" ht="14.25">
      <c r="A234" s="46" t="s">
        <v>274</v>
      </c>
      <c r="B234" s="46"/>
      <c r="C234" s="46" t="s">
        <v>299</v>
      </c>
      <c r="D234" s="47">
        <v>409530</v>
      </c>
      <c r="E234" s="47">
        <v>409205.23</v>
      </c>
      <c r="F234" s="47">
        <f t="shared" si="18"/>
        <v>324.7700000000186</v>
      </c>
      <c r="G234" s="22"/>
    </row>
    <row r="235" spans="1:7" ht="14.25">
      <c r="A235" s="46" t="s">
        <v>239</v>
      </c>
      <c r="B235" s="46"/>
      <c r="C235" s="46" t="s">
        <v>268</v>
      </c>
      <c r="D235" s="47">
        <v>7924252</v>
      </c>
      <c r="E235" s="47">
        <v>5207474.96</v>
      </c>
      <c r="F235" s="47">
        <f t="shared" si="18"/>
        <v>2716777.04</v>
      </c>
      <c r="G235" s="22"/>
    </row>
    <row r="236" spans="1:7" ht="14.25">
      <c r="A236" s="46" t="s">
        <v>252</v>
      </c>
      <c r="B236" s="46"/>
      <c r="C236" s="46" t="s">
        <v>207</v>
      </c>
      <c r="D236" s="47">
        <v>31825</v>
      </c>
      <c r="E236" s="47">
        <v>31743.41</v>
      </c>
      <c r="F236" s="47">
        <f t="shared" si="18"/>
        <v>81.59000000000015</v>
      </c>
      <c r="G236" s="22"/>
    </row>
    <row r="237" spans="1:7" ht="14.25">
      <c r="A237" s="46" t="s">
        <v>287</v>
      </c>
      <c r="B237" s="46"/>
      <c r="C237" s="46" t="s">
        <v>225</v>
      </c>
      <c r="D237" s="47">
        <v>9801</v>
      </c>
      <c r="E237" s="47">
        <v>9795.56</v>
      </c>
      <c r="F237" s="47">
        <f t="shared" si="18"/>
        <v>5.440000000000509</v>
      </c>
      <c r="G237" s="22"/>
    </row>
    <row r="238" spans="1:7" ht="14.25">
      <c r="A238" s="46" t="s">
        <v>263</v>
      </c>
      <c r="B238" s="46"/>
      <c r="C238" s="46" t="s">
        <v>291</v>
      </c>
      <c r="D238" s="47">
        <f>+D240+D239</f>
        <v>1242414</v>
      </c>
      <c r="E238" s="47">
        <f>+E240+E239</f>
        <v>1242355.18</v>
      </c>
      <c r="F238" s="47">
        <f t="shared" si="18"/>
        <v>58.82000000006519</v>
      </c>
      <c r="G238" s="22"/>
    </row>
    <row r="239" spans="1:7" ht="14.25">
      <c r="A239" s="46" t="s">
        <v>285</v>
      </c>
      <c r="B239" s="46"/>
      <c r="C239" s="46" t="s">
        <v>474</v>
      </c>
      <c r="D239" s="47">
        <v>147700</v>
      </c>
      <c r="E239" s="47">
        <v>147700</v>
      </c>
      <c r="F239" s="47"/>
      <c r="G239" s="22"/>
    </row>
    <row r="240" spans="1:7" ht="14.25">
      <c r="A240" s="46" t="s">
        <v>253</v>
      </c>
      <c r="B240" s="46"/>
      <c r="C240" s="46" t="s">
        <v>296</v>
      </c>
      <c r="D240" s="47">
        <v>1094714</v>
      </c>
      <c r="E240" s="47">
        <v>1094655.18</v>
      </c>
      <c r="F240" s="47">
        <f t="shared" si="18"/>
        <v>58.82000000006519</v>
      </c>
      <c r="G240" s="22"/>
    </row>
    <row r="241" spans="1:7" ht="14.25">
      <c r="A241" s="46" t="s">
        <v>199</v>
      </c>
      <c r="B241" s="46"/>
      <c r="C241" s="46" t="s">
        <v>194</v>
      </c>
      <c r="D241" s="47">
        <f>+D242+D253</f>
        <v>4364680.52</v>
      </c>
      <c r="E241" s="47">
        <f>+E242+E253</f>
        <v>4060285.5900000003</v>
      </c>
      <c r="F241" s="47">
        <f t="shared" si="18"/>
        <v>304394.92999999924</v>
      </c>
      <c r="G241" s="22"/>
    </row>
    <row r="242" spans="1:7" ht="14.25">
      <c r="A242" s="46" t="s">
        <v>125</v>
      </c>
      <c r="B242" s="46"/>
      <c r="C242" s="46" t="s">
        <v>46</v>
      </c>
      <c r="D242" s="47">
        <f>+D243+D247+D252</f>
        <v>2563155.52</v>
      </c>
      <c r="E242" s="47">
        <f>+E243+E247+E252</f>
        <v>2411461.6300000004</v>
      </c>
      <c r="F242" s="47">
        <f t="shared" si="18"/>
        <v>151693.88999999966</v>
      </c>
      <c r="G242" s="22"/>
    </row>
    <row r="243" spans="1:7" ht="28.5">
      <c r="A243" s="46" t="s">
        <v>264</v>
      </c>
      <c r="B243" s="46"/>
      <c r="C243" s="46" t="s">
        <v>183</v>
      </c>
      <c r="D243" s="47">
        <f>+D244+D245+D246</f>
        <v>135255.52000000002</v>
      </c>
      <c r="E243" s="47">
        <f>+E244+E245+E246</f>
        <v>135255.52000000002</v>
      </c>
      <c r="F243" s="47">
        <f t="shared" si="18"/>
        <v>0</v>
      </c>
      <c r="G243" s="22"/>
    </row>
    <row r="244" spans="1:7" ht="14.25">
      <c r="A244" s="46" t="s">
        <v>159</v>
      </c>
      <c r="B244" s="46"/>
      <c r="C244" s="46" t="s">
        <v>279</v>
      </c>
      <c r="D244" s="47">
        <v>103882.85</v>
      </c>
      <c r="E244" s="47">
        <v>103882.85</v>
      </c>
      <c r="F244" s="47">
        <f t="shared" si="18"/>
        <v>0</v>
      </c>
      <c r="G244" s="22"/>
    </row>
    <row r="245" spans="1:7" ht="14.25">
      <c r="A245" s="46" t="s">
        <v>179</v>
      </c>
      <c r="B245" s="46"/>
      <c r="C245" s="46" t="s">
        <v>195</v>
      </c>
      <c r="D245" s="47"/>
      <c r="E245" s="47"/>
      <c r="F245" s="47">
        <f t="shared" si="18"/>
        <v>0</v>
      </c>
      <c r="G245" s="22"/>
    </row>
    <row r="246" spans="1:7" ht="14.25">
      <c r="A246" s="46" t="s">
        <v>155</v>
      </c>
      <c r="B246" s="46"/>
      <c r="C246" s="46" t="s">
        <v>294</v>
      </c>
      <c r="D246" s="47">
        <v>31372.67</v>
      </c>
      <c r="E246" s="47">
        <v>31372.67</v>
      </c>
      <c r="F246" s="47">
        <f t="shared" si="18"/>
        <v>0</v>
      </c>
      <c r="G246" s="22"/>
    </row>
    <row r="247" spans="1:7" ht="14.25">
      <c r="A247" s="46" t="s">
        <v>172</v>
      </c>
      <c r="B247" s="46"/>
      <c r="C247" s="46" t="s">
        <v>223</v>
      </c>
      <c r="D247" s="47">
        <f>+D248+D249+D250+D251</f>
        <v>2257475</v>
      </c>
      <c r="E247" s="47">
        <f>+E248+E249+E250+E251</f>
        <v>2105852.95</v>
      </c>
      <c r="F247" s="47">
        <f t="shared" si="18"/>
        <v>151622.0499999998</v>
      </c>
      <c r="G247" s="22"/>
    </row>
    <row r="248" spans="1:7" ht="14.25">
      <c r="A248" s="46" t="s">
        <v>233</v>
      </c>
      <c r="B248" s="46"/>
      <c r="C248" s="46" t="s">
        <v>150</v>
      </c>
      <c r="D248" s="47">
        <v>510800</v>
      </c>
      <c r="E248" s="47">
        <v>509650.32</v>
      </c>
      <c r="F248" s="47">
        <f t="shared" si="18"/>
        <v>1149.679999999993</v>
      </c>
      <c r="G248" s="22"/>
    </row>
    <row r="249" spans="1:7" ht="14.25">
      <c r="A249" s="46" t="s">
        <v>274</v>
      </c>
      <c r="B249" s="46"/>
      <c r="C249" s="46" t="s">
        <v>166</v>
      </c>
      <c r="D249" s="47">
        <v>1283706</v>
      </c>
      <c r="E249" s="47">
        <v>1283502.63</v>
      </c>
      <c r="F249" s="47">
        <f t="shared" si="18"/>
        <v>203.37000000011176</v>
      </c>
      <c r="G249" s="22"/>
    </row>
    <row r="250" spans="1:7" ht="14.25">
      <c r="A250" s="46" t="s">
        <v>239</v>
      </c>
      <c r="B250" s="46"/>
      <c r="C250" s="46" t="s">
        <v>44</v>
      </c>
      <c r="D250" s="47">
        <v>141675</v>
      </c>
      <c r="E250" s="47">
        <v>141548.11</v>
      </c>
      <c r="F250" s="47">
        <f t="shared" si="18"/>
        <v>126.89000000001397</v>
      </c>
      <c r="G250" s="22"/>
    </row>
    <row r="251" spans="1:7" ht="14.25">
      <c r="A251" s="46" t="s">
        <v>252</v>
      </c>
      <c r="B251" s="46"/>
      <c r="C251" s="46" t="s">
        <v>256</v>
      </c>
      <c r="D251" s="47">
        <v>321294</v>
      </c>
      <c r="E251" s="47">
        <v>171151.89</v>
      </c>
      <c r="F251" s="47">
        <f t="shared" si="18"/>
        <v>150142.11</v>
      </c>
      <c r="G251" s="22"/>
    </row>
    <row r="252" spans="1:7" ht="14.25">
      <c r="A252" s="46" t="s">
        <v>287</v>
      </c>
      <c r="B252" s="46"/>
      <c r="C252" s="46" t="s">
        <v>180</v>
      </c>
      <c r="D252" s="47">
        <v>170425</v>
      </c>
      <c r="E252" s="47">
        <v>170353.16</v>
      </c>
      <c r="F252" s="47">
        <f>+D252-E252</f>
        <v>71.83999999999651</v>
      </c>
      <c r="G252" s="22"/>
    </row>
    <row r="253" spans="1:6" ht="14.25">
      <c r="A253" s="46" t="s">
        <v>263</v>
      </c>
      <c r="B253" s="49"/>
      <c r="C253" s="46" t="s">
        <v>170</v>
      </c>
      <c r="D253" s="47">
        <f>+D254+D255</f>
        <v>1801525</v>
      </c>
      <c r="E253" s="47">
        <f>+E254+E255</f>
        <v>1648823.96</v>
      </c>
      <c r="F253" s="47">
        <f t="shared" si="18"/>
        <v>152701.04000000004</v>
      </c>
    </row>
    <row r="254" spans="1:7" ht="14.25">
      <c r="A254" s="46" t="s">
        <v>285</v>
      </c>
      <c r="B254" s="50"/>
      <c r="C254" s="46" t="s">
        <v>213</v>
      </c>
      <c r="D254" s="47">
        <v>1183250</v>
      </c>
      <c r="E254" s="47">
        <v>1183243.14</v>
      </c>
      <c r="F254" s="47">
        <f t="shared" si="18"/>
        <v>6.8600000001024455</v>
      </c>
      <c r="G254" s="27"/>
    </row>
    <row r="255" spans="1:7" ht="14.25">
      <c r="A255" s="46" t="s">
        <v>253</v>
      </c>
      <c r="B255" s="51"/>
      <c r="C255" s="46" t="s">
        <v>173</v>
      </c>
      <c r="D255" s="47">
        <v>618275</v>
      </c>
      <c r="E255" s="47">
        <v>465580.82</v>
      </c>
      <c r="F255" s="47">
        <f t="shared" si="18"/>
        <v>152694.18</v>
      </c>
      <c r="G255" s="32"/>
    </row>
    <row r="256" spans="1:6" ht="14.25">
      <c r="A256" s="46" t="s">
        <v>482</v>
      </c>
      <c r="B256" s="52"/>
      <c r="C256" s="46" t="s">
        <v>483</v>
      </c>
      <c r="D256" s="47">
        <f>+D257</f>
        <v>6408660</v>
      </c>
      <c r="E256" s="47">
        <f>+E257</f>
        <v>6408659.72</v>
      </c>
      <c r="F256" s="47">
        <f t="shared" si="18"/>
        <v>0.2800000002607703</v>
      </c>
    </row>
    <row r="257" spans="1:6" ht="14.25">
      <c r="A257" s="46" t="s">
        <v>125</v>
      </c>
      <c r="B257" s="49"/>
      <c r="C257" s="46" t="s">
        <v>484</v>
      </c>
      <c r="D257" s="47">
        <f>+D258</f>
        <v>6408660</v>
      </c>
      <c r="E257" s="47">
        <f>+E258</f>
        <v>6408659.72</v>
      </c>
      <c r="F257" s="47">
        <f t="shared" si="18"/>
        <v>0.2800000002607703</v>
      </c>
    </row>
    <row r="258" spans="1:6" ht="14.25">
      <c r="A258" s="46" t="s">
        <v>172</v>
      </c>
      <c r="B258" s="49"/>
      <c r="C258" s="46" t="s">
        <v>485</v>
      </c>
      <c r="D258" s="47">
        <f>+D259</f>
        <v>6408660</v>
      </c>
      <c r="E258" s="47">
        <f>+E259</f>
        <v>6408659.72</v>
      </c>
      <c r="F258" s="47">
        <f t="shared" si="18"/>
        <v>0.2800000002607703</v>
      </c>
    </row>
    <row r="259" spans="1:6" ht="14.25">
      <c r="A259" s="46" t="s">
        <v>239</v>
      </c>
      <c r="B259" s="49"/>
      <c r="C259" s="46" t="s">
        <v>486</v>
      </c>
      <c r="D259" s="47">
        <v>6408660</v>
      </c>
      <c r="E259" s="47">
        <v>6408659.72</v>
      </c>
      <c r="F259" s="47">
        <f>+D259-E259</f>
        <v>0.2800000002607703</v>
      </c>
    </row>
    <row r="260" spans="1:6" ht="14.25">
      <c r="A260" s="46" t="s">
        <v>341</v>
      </c>
      <c r="B260" s="48"/>
      <c r="C260" s="46" t="s">
        <v>240</v>
      </c>
      <c r="D260" s="47">
        <f>+D261</f>
        <v>4739900</v>
      </c>
      <c r="E260" s="47">
        <f>+E261</f>
        <v>2662853.7199999997</v>
      </c>
      <c r="F260" s="47">
        <f aca="true" t="shared" si="19" ref="F260:F275">D260-E260</f>
        <v>2077046.2800000003</v>
      </c>
    </row>
    <row r="261" spans="1:6" ht="14.25">
      <c r="A261" s="46" t="s">
        <v>284</v>
      </c>
      <c r="B261" s="48"/>
      <c r="C261" s="46" t="s">
        <v>286</v>
      </c>
      <c r="D261" s="47">
        <f>+D262+D273</f>
        <v>4739900</v>
      </c>
      <c r="E261" s="47">
        <f>+E262+E273</f>
        <v>2662853.7199999997</v>
      </c>
      <c r="F261" s="47">
        <f t="shared" si="19"/>
        <v>2077046.2800000003</v>
      </c>
    </row>
    <row r="262" spans="1:6" ht="14.25">
      <c r="A262" s="46" t="s">
        <v>125</v>
      </c>
      <c r="B262" s="48"/>
      <c r="C262" s="46" t="s">
        <v>219</v>
      </c>
      <c r="D262" s="47">
        <f>+D263+D266+D272</f>
        <v>4564500</v>
      </c>
      <c r="E262" s="47">
        <f>+E263+E266+E272</f>
        <v>2557197.3499999996</v>
      </c>
      <c r="F262" s="47">
        <f t="shared" si="19"/>
        <v>2007302.6500000004</v>
      </c>
    </row>
    <row r="263" spans="1:6" ht="28.5">
      <c r="A263" s="46" t="s">
        <v>264</v>
      </c>
      <c r="B263" s="48"/>
      <c r="C263" s="46" t="s">
        <v>267</v>
      </c>
      <c r="D263" s="47">
        <f>+D264+D265</f>
        <v>1950300</v>
      </c>
      <c r="E263" s="47">
        <f>+E264+E265</f>
        <v>1030837.5</v>
      </c>
      <c r="F263" s="47">
        <f t="shared" si="19"/>
        <v>919462.5</v>
      </c>
    </row>
    <row r="264" spans="1:6" ht="14.25">
      <c r="A264" s="46" t="s">
        <v>159</v>
      </c>
      <c r="B264" s="48"/>
      <c r="C264" s="46" t="s">
        <v>188</v>
      </c>
      <c r="D264" s="47">
        <v>1497900</v>
      </c>
      <c r="E264" s="47">
        <v>795471.72</v>
      </c>
      <c r="F264" s="47">
        <f t="shared" si="19"/>
        <v>702428.28</v>
      </c>
    </row>
    <row r="265" spans="1:6" ht="14.25">
      <c r="A265" s="46" t="s">
        <v>155</v>
      </c>
      <c r="B265" s="48"/>
      <c r="C265" s="46" t="s">
        <v>215</v>
      </c>
      <c r="D265" s="47">
        <v>452400</v>
      </c>
      <c r="E265" s="47">
        <v>235365.78</v>
      </c>
      <c r="F265" s="47">
        <f t="shared" si="19"/>
        <v>217034.22</v>
      </c>
    </row>
    <row r="266" spans="1:6" ht="14.25">
      <c r="A266" s="46" t="s">
        <v>172</v>
      </c>
      <c r="B266" s="48"/>
      <c r="C266" s="46" t="s">
        <v>45</v>
      </c>
      <c r="D266" s="47">
        <f>+D267+D268+D269+D270+D271</f>
        <v>2279400</v>
      </c>
      <c r="E266" s="47">
        <f>+E267+E268+E269+E270+E271</f>
        <v>1505170.0999999999</v>
      </c>
      <c r="F266" s="47">
        <f t="shared" si="19"/>
        <v>774229.9000000001</v>
      </c>
    </row>
    <row r="267" spans="1:6" ht="14.25">
      <c r="A267" s="46" t="s">
        <v>233</v>
      </c>
      <c r="B267" s="48"/>
      <c r="C267" s="46" t="s">
        <v>229</v>
      </c>
      <c r="D267" s="47">
        <v>55000</v>
      </c>
      <c r="E267" s="47">
        <v>6884.7</v>
      </c>
      <c r="F267" s="47">
        <f t="shared" si="19"/>
        <v>48115.3</v>
      </c>
    </row>
    <row r="268" spans="1:6" ht="14.25">
      <c r="A268" s="46" t="s">
        <v>206</v>
      </c>
      <c r="B268" s="48"/>
      <c r="C268" s="46" t="s">
        <v>110</v>
      </c>
      <c r="D268" s="47">
        <v>10000</v>
      </c>
      <c r="E268" s="47">
        <f>ROUND(0,2)</f>
        <v>0</v>
      </c>
      <c r="F268" s="47">
        <f t="shared" si="19"/>
        <v>10000</v>
      </c>
    </row>
    <row r="269" spans="1:6" ht="14.25">
      <c r="A269" s="46" t="s">
        <v>274</v>
      </c>
      <c r="B269" s="48"/>
      <c r="C269" s="46" t="s">
        <v>260</v>
      </c>
      <c r="D269" s="47">
        <v>1334500</v>
      </c>
      <c r="E269" s="47">
        <v>706122.89</v>
      </c>
      <c r="F269" s="47">
        <f t="shared" si="19"/>
        <v>628377.11</v>
      </c>
    </row>
    <row r="270" spans="1:6" ht="14.25">
      <c r="A270" s="46" t="s">
        <v>239</v>
      </c>
      <c r="B270" s="48"/>
      <c r="C270" s="46" t="s">
        <v>222</v>
      </c>
      <c r="D270" s="47">
        <v>169000</v>
      </c>
      <c r="E270" s="47">
        <v>152466.05</v>
      </c>
      <c r="F270" s="47">
        <f t="shared" si="19"/>
        <v>16533.95000000001</v>
      </c>
    </row>
    <row r="271" spans="1:6" ht="14.25">
      <c r="A271" s="46" t="s">
        <v>252</v>
      </c>
      <c r="B271" s="48"/>
      <c r="C271" s="46" t="s">
        <v>161</v>
      </c>
      <c r="D271" s="47">
        <v>710900</v>
      </c>
      <c r="E271" s="47">
        <v>639696.46</v>
      </c>
      <c r="F271" s="47">
        <f t="shared" si="19"/>
        <v>71203.54000000004</v>
      </c>
    </row>
    <row r="272" spans="1:6" ht="14.25">
      <c r="A272" s="46" t="s">
        <v>287</v>
      </c>
      <c r="B272" s="48"/>
      <c r="C272" s="46" t="s">
        <v>270</v>
      </c>
      <c r="D272" s="47">
        <v>334800</v>
      </c>
      <c r="E272" s="47">
        <v>21189.75</v>
      </c>
      <c r="F272" s="47">
        <f t="shared" si="19"/>
        <v>313610.25</v>
      </c>
    </row>
    <row r="273" spans="1:6" ht="14.25">
      <c r="A273" s="46" t="s">
        <v>263</v>
      </c>
      <c r="B273" s="48"/>
      <c r="C273" s="46" t="s">
        <v>247</v>
      </c>
      <c r="D273" s="47">
        <f>+D274+D275</f>
        <v>175400</v>
      </c>
      <c r="E273" s="47">
        <f>+E274+E275</f>
        <v>105656.37</v>
      </c>
      <c r="F273" s="47">
        <f t="shared" si="19"/>
        <v>69743.63</v>
      </c>
    </row>
    <row r="274" spans="1:6" ht="14.25">
      <c r="A274" s="46" t="s">
        <v>285</v>
      </c>
      <c r="B274" s="48"/>
      <c r="C274" s="46" t="s">
        <v>345</v>
      </c>
      <c r="D274" s="47">
        <v>63900</v>
      </c>
      <c r="E274" s="47">
        <v>27990</v>
      </c>
      <c r="F274" s="47">
        <f t="shared" si="19"/>
        <v>35910</v>
      </c>
    </row>
    <row r="275" spans="1:6" ht="14.25">
      <c r="A275" s="46" t="s">
        <v>253</v>
      </c>
      <c r="B275" s="48"/>
      <c r="C275" s="46" t="s">
        <v>254</v>
      </c>
      <c r="D275" s="47">
        <v>111500</v>
      </c>
      <c r="E275" s="47">
        <v>77666.37</v>
      </c>
      <c r="F275" s="47">
        <f t="shared" si="19"/>
        <v>33833.630000000005</v>
      </c>
    </row>
    <row r="276" spans="1:6" ht="14.25">
      <c r="A276" s="46" t="s">
        <v>297</v>
      </c>
      <c r="B276" s="48"/>
      <c r="C276" s="46" t="s">
        <v>212</v>
      </c>
      <c r="D276" s="47">
        <f>+D277</f>
        <v>92000</v>
      </c>
      <c r="E276" s="47">
        <f>+E277</f>
        <v>46232</v>
      </c>
      <c r="F276" s="47">
        <f aca="true" t="shared" si="20" ref="F276:F297">D276-E276</f>
        <v>45768</v>
      </c>
    </row>
    <row r="277" spans="1:6" ht="14.25">
      <c r="A277" s="46" t="s">
        <v>125</v>
      </c>
      <c r="B277" s="48"/>
      <c r="C277" s="46" t="s">
        <v>123</v>
      </c>
      <c r="D277" s="47">
        <f>+D278</f>
        <v>92000</v>
      </c>
      <c r="E277" s="47">
        <f>+E278</f>
        <v>46232</v>
      </c>
      <c r="F277" s="47">
        <f t="shared" si="20"/>
        <v>45768</v>
      </c>
    </row>
    <row r="278" spans="1:6" ht="14.25">
      <c r="A278" s="46" t="s">
        <v>176</v>
      </c>
      <c r="B278" s="48"/>
      <c r="C278" s="46" t="s">
        <v>228</v>
      </c>
      <c r="D278" s="47">
        <f>+D279+D280</f>
        <v>92000</v>
      </c>
      <c r="E278" s="47">
        <f>+E279+E280</f>
        <v>46232</v>
      </c>
      <c r="F278" s="47">
        <f t="shared" si="20"/>
        <v>45768</v>
      </c>
    </row>
    <row r="279" spans="1:6" ht="14.25">
      <c r="A279" s="46" t="s">
        <v>152</v>
      </c>
      <c r="B279" s="48"/>
      <c r="C279" s="46" t="s">
        <v>259</v>
      </c>
      <c r="D279" s="47">
        <f>+D288</f>
        <v>50000</v>
      </c>
      <c r="E279" s="47">
        <f>+E288</f>
        <v>20000</v>
      </c>
      <c r="F279" s="47">
        <f t="shared" si="20"/>
        <v>30000</v>
      </c>
    </row>
    <row r="280" spans="1:6" ht="42.75">
      <c r="A280" s="46" t="s">
        <v>105</v>
      </c>
      <c r="B280" s="48"/>
      <c r="C280" s="46" t="s">
        <v>157</v>
      </c>
      <c r="D280" s="47">
        <f>+D284</f>
        <v>42000</v>
      </c>
      <c r="E280" s="47">
        <f>+E284</f>
        <v>26232</v>
      </c>
      <c r="F280" s="47">
        <f t="shared" si="20"/>
        <v>15768</v>
      </c>
    </row>
    <row r="281" spans="1:6" ht="14.25">
      <c r="A281" s="46" t="s">
        <v>245</v>
      </c>
      <c r="B281" s="48"/>
      <c r="C281" s="46" t="s">
        <v>174</v>
      </c>
      <c r="D281" s="47">
        <f aca="true" t="shared" si="21" ref="D281:E283">+D282</f>
        <v>42000</v>
      </c>
      <c r="E281" s="47">
        <f t="shared" si="21"/>
        <v>26232</v>
      </c>
      <c r="F281" s="47">
        <f t="shared" si="20"/>
        <v>15768</v>
      </c>
    </row>
    <row r="282" spans="1:6" ht="14.25">
      <c r="A282" s="46" t="s">
        <v>125</v>
      </c>
      <c r="B282" s="48"/>
      <c r="C282" s="46" t="s">
        <v>185</v>
      </c>
      <c r="D282" s="47">
        <f t="shared" si="21"/>
        <v>42000</v>
      </c>
      <c r="E282" s="47">
        <f t="shared" si="21"/>
        <v>26232</v>
      </c>
      <c r="F282" s="47">
        <f t="shared" si="20"/>
        <v>15768</v>
      </c>
    </row>
    <row r="283" spans="1:6" ht="14.25">
      <c r="A283" s="46" t="s">
        <v>176</v>
      </c>
      <c r="B283" s="48"/>
      <c r="C283" s="46" t="s">
        <v>277</v>
      </c>
      <c r="D283" s="47">
        <f t="shared" si="21"/>
        <v>42000</v>
      </c>
      <c r="E283" s="47">
        <f t="shared" si="21"/>
        <v>26232</v>
      </c>
      <c r="F283" s="47">
        <f t="shared" si="20"/>
        <v>15768</v>
      </c>
    </row>
    <row r="284" spans="1:6" ht="42.75">
      <c r="A284" s="46" t="s">
        <v>105</v>
      </c>
      <c r="B284" s="48"/>
      <c r="C284" s="46" t="s">
        <v>201</v>
      </c>
      <c r="D284" s="47">
        <v>42000</v>
      </c>
      <c r="E284" s="47">
        <v>26232</v>
      </c>
      <c r="F284" s="47">
        <f t="shared" si="20"/>
        <v>15768</v>
      </c>
    </row>
    <row r="285" spans="1:6" ht="14.25">
      <c r="A285" s="46" t="s">
        <v>189</v>
      </c>
      <c r="B285" s="48"/>
      <c r="C285" s="46" t="s">
        <v>246</v>
      </c>
      <c r="D285" s="47">
        <f aca="true" t="shared" si="22" ref="D285:E287">+D286</f>
        <v>50000</v>
      </c>
      <c r="E285" s="47">
        <f t="shared" si="22"/>
        <v>20000</v>
      </c>
      <c r="F285" s="47">
        <f t="shared" si="20"/>
        <v>30000</v>
      </c>
    </row>
    <row r="286" spans="1:6" ht="14.25">
      <c r="A286" s="46" t="s">
        <v>125</v>
      </c>
      <c r="B286" s="48"/>
      <c r="C286" s="46" t="s">
        <v>282</v>
      </c>
      <c r="D286" s="47">
        <f t="shared" si="22"/>
        <v>50000</v>
      </c>
      <c r="E286" s="47">
        <f t="shared" si="22"/>
        <v>20000</v>
      </c>
      <c r="F286" s="47">
        <f t="shared" si="20"/>
        <v>30000</v>
      </c>
    </row>
    <row r="287" spans="1:6" ht="14.25">
      <c r="A287" s="46" t="s">
        <v>176</v>
      </c>
      <c r="B287" s="48"/>
      <c r="C287" s="46" t="s">
        <v>192</v>
      </c>
      <c r="D287" s="47">
        <f t="shared" si="22"/>
        <v>50000</v>
      </c>
      <c r="E287" s="47">
        <f t="shared" si="22"/>
        <v>20000</v>
      </c>
      <c r="F287" s="47">
        <f t="shared" si="20"/>
        <v>30000</v>
      </c>
    </row>
    <row r="288" spans="1:6" ht="14.25">
      <c r="A288" s="46" t="s">
        <v>152</v>
      </c>
      <c r="B288" s="48"/>
      <c r="C288" s="46" t="s">
        <v>211</v>
      </c>
      <c r="D288" s="47">
        <v>50000</v>
      </c>
      <c r="E288" s="47">
        <v>20000</v>
      </c>
      <c r="F288" s="47">
        <f t="shared" si="20"/>
        <v>30000</v>
      </c>
    </row>
    <row r="289" spans="1:6" ht="14.25">
      <c r="A289" s="46" t="s">
        <v>250</v>
      </c>
      <c r="B289" s="48"/>
      <c r="C289" s="46" t="s">
        <v>255</v>
      </c>
      <c r="D289" s="47">
        <f>+D290</f>
        <v>143800</v>
      </c>
      <c r="E289" s="47">
        <f>+E290</f>
        <v>143761.91</v>
      </c>
      <c r="F289" s="47">
        <f t="shared" si="20"/>
        <v>38.08999999999651</v>
      </c>
    </row>
    <row r="290" spans="1:6" ht="14.25">
      <c r="A290" s="46" t="s">
        <v>125</v>
      </c>
      <c r="B290" s="48"/>
      <c r="C290" s="46" t="s">
        <v>276</v>
      </c>
      <c r="D290" s="47">
        <f>+D291+D293</f>
        <v>143800</v>
      </c>
      <c r="E290" s="47">
        <f>+E291+E293</f>
        <v>143761.91</v>
      </c>
      <c r="F290" s="47">
        <f t="shared" si="20"/>
        <v>38.08999999999651</v>
      </c>
    </row>
    <row r="291" spans="1:6" ht="14.25">
      <c r="A291" s="46" t="s">
        <v>172</v>
      </c>
      <c r="B291" s="48"/>
      <c r="C291" s="46" t="s">
        <v>111</v>
      </c>
      <c r="D291" s="47">
        <f>+D292</f>
        <v>143800</v>
      </c>
      <c r="E291" s="47">
        <f>+E292</f>
        <v>143761.91</v>
      </c>
      <c r="F291" s="47">
        <f t="shared" si="20"/>
        <v>38.08999999999651</v>
      </c>
    </row>
    <row r="292" spans="1:6" ht="14.25">
      <c r="A292" s="46" t="s">
        <v>252</v>
      </c>
      <c r="B292" s="48"/>
      <c r="C292" s="46" t="s">
        <v>112</v>
      </c>
      <c r="D292" s="47">
        <f>+D297</f>
        <v>143800</v>
      </c>
      <c r="E292" s="47">
        <f>+E297</f>
        <v>143761.91</v>
      </c>
      <c r="F292" s="47">
        <f t="shared" si="20"/>
        <v>38.08999999999651</v>
      </c>
    </row>
    <row r="293" spans="1:6" ht="14.25">
      <c r="A293" s="46" t="s">
        <v>287</v>
      </c>
      <c r="B293" s="48"/>
      <c r="C293" s="46" t="s">
        <v>39</v>
      </c>
      <c r="D293" s="47">
        <f>+D298</f>
        <v>0</v>
      </c>
      <c r="E293" s="47">
        <f>+E298</f>
        <v>0</v>
      </c>
      <c r="F293" s="47">
        <f t="shared" si="20"/>
        <v>0</v>
      </c>
    </row>
    <row r="294" spans="1:6" ht="14.25">
      <c r="A294" s="46" t="s">
        <v>106</v>
      </c>
      <c r="B294" s="48"/>
      <c r="C294" s="46" t="s">
        <v>300</v>
      </c>
      <c r="D294" s="47">
        <f>+D295</f>
        <v>143800</v>
      </c>
      <c r="E294" s="47">
        <f>+E295</f>
        <v>143761.91</v>
      </c>
      <c r="F294" s="47">
        <f t="shared" si="20"/>
        <v>38.08999999999651</v>
      </c>
    </row>
    <row r="295" spans="1:6" ht="14.25">
      <c r="A295" s="46" t="s">
        <v>125</v>
      </c>
      <c r="B295" s="48"/>
      <c r="C295" s="46" t="s">
        <v>227</v>
      </c>
      <c r="D295" s="47">
        <f>+D296+D298</f>
        <v>143800</v>
      </c>
      <c r="E295" s="47">
        <f>+E296+E298</f>
        <v>143761.91</v>
      </c>
      <c r="F295" s="47">
        <f t="shared" si="20"/>
        <v>38.08999999999651</v>
      </c>
    </row>
    <row r="296" spans="1:6" ht="14.25">
      <c r="A296" s="46" t="s">
        <v>172</v>
      </c>
      <c r="B296" s="48"/>
      <c r="C296" s="46" t="s">
        <v>113</v>
      </c>
      <c r="D296" s="47">
        <f>+D297</f>
        <v>143800</v>
      </c>
      <c r="E296" s="47">
        <f>+E297</f>
        <v>143761.91</v>
      </c>
      <c r="F296" s="47">
        <f t="shared" si="20"/>
        <v>38.08999999999651</v>
      </c>
    </row>
    <row r="297" spans="1:6" ht="14.25">
      <c r="A297" s="46" t="s">
        <v>252</v>
      </c>
      <c r="B297" s="48"/>
      <c r="C297" s="46" t="s">
        <v>114</v>
      </c>
      <c r="D297" s="47">
        <v>143800</v>
      </c>
      <c r="E297" s="47">
        <v>143761.91</v>
      </c>
      <c r="F297" s="47">
        <f t="shared" si="20"/>
        <v>38.08999999999651</v>
      </c>
    </row>
    <row r="298" spans="1:6" ht="14.25">
      <c r="A298" s="46" t="s">
        <v>287</v>
      </c>
      <c r="B298" s="48"/>
      <c r="C298" s="46" t="s">
        <v>39</v>
      </c>
      <c r="D298" s="47"/>
      <c r="E298" s="47"/>
      <c r="F298" s="47"/>
    </row>
    <row r="299" spans="1:6" ht="28.5">
      <c r="A299" s="77" t="s">
        <v>459</v>
      </c>
      <c r="B299" s="48"/>
      <c r="C299" s="77" t="s">
        <v>463</v>
      </c>
      <c r="D299" s="47">
        <f aca="true" t="shared" si="23" ref="D299:F302">+D300</f>
        <v>10876.16</v>
      </c>
      <c r="E299" s="47">
        <f t="shared" si="23"/>
        <v>10876.16</v>
      </c>
      <c r="F299" s="47">
        <f t="shared" si="23"/>
        <v>0</v>
      </c>
    </row>
    <row r="300" spans="1:6" ht="28.5">
      <c r="A300" s="72" t="s">
        <v>460</v>
      </c>
      <c r="B300" s="48"/>
      <c r="C300" s="70" t="s">
        <v>464</v>
      </c>
      <c r="D300" s="47">
        <f t="shared" si="23"/>
        <v>10876.16</v>
      </c>
      <c r="E300" s="47">
        <f t="shared" si="23"/>
        <v>10876.16</v>
      </c>
      <c r="F300" s="47">
        <f t="shared" si="23"/>
        <v>0</v>
      </c>
    </row>
    <row r="301" spans="1:6" ht="14.25">
      <c r="A301" s="79" t="s">
        <v>125</v>
      </c>
      <c r="B301" s="48"/>
      <c r="C301" s="79" t="s">
        <v>465</v>
      </c>
      <c r="D301" s="47">
        <f t="shared" si="23"/>
        <v>10876.16</v>
      </c>
      <c r="E301" s="47">
        <f t="shared" si="23"/>
        <v>10876.16</v>
      </c>
      <c r="F301" s="47">
        <f t="shared" si="23"/>
        <v>0</v>
      </c>
    </row>
    <row r="302" spans="1:6" ht="28.5">
      <c r="A302" s="72" t="s">
        <v>461</v>
      </c>
      <c r="B302" s="48"/>
      <c r="C302" s="70" t="s">
        <v>466</v>
      </c>
      <c r="D302" s="47">
        <f t="shared" si="23"/>
        <v>10876.16</v>
      </c>
      <c r="E302" s="47">
        <f t="shared" si="23"/>
        <v>10876.16</v>
      </c>
      <c r="F302" s="47">
        <f t="shared" si="23"/>
        <v>0</v>
      </c>
    </row>
    <row r="303" spans="1:6" ht="14.25">
      <c r="A303" s="78" t="s">
        <v>462</v>
      </c>
      <c r="B303" s="48"/>
      <c r="C303" s="78" t="s">
        <v>467</v>
      </c>
      <c r="D303" s="47">
        <v>10876.16</v>
      </c>
      <c r="E303" s="47">
        <v>10876.16</v>
      </c>
      <c r="F303" s="47">
        <f>+D303-E303</f>
        <v>0</v>
      </c>
    </row>
    <row r="304" spans="1:6" ht="28.5">
      <c r="A304" s="46" t="s">
        <v>168</v>
      </c>
      <c r="B304" s="48"/>
      <c r="C304" s="46" t="s">
        <v>262</v>
      </c>
      <c r="D304" s="47">
        <f>+D17-D101</f>
        <v>307260.00000000745</v>
      </c>
      <c r="E304" s="47">
        <f>+E17-E101</f>
        <v>1457223.3073050082</v>
      </c>
      <c r="F304" s="47">
        <f>+F17-F101</f>
        <v>-1149963.3073050007</v>
      </c>
    </row>
    <row r="305" spans="1:6" ht="12.75">
      <c r="A305" s="43"/>
      <c r="B305" s="34"/>
      <c r="C305" s="43"/>
      <c r="D305" s="44"/>
      <c r="E305" s="44"/>
      <c r="F305" s="44"/>
    </row>
    <row r="306" spans="1:6" ht="12.75">
      <c r="A306" s="43"/>
      <c r="B306" s="34"/>
      <c r="C306" s="43"/>
      <c r="D306" s="44"/>
      <c r="E306" s="44"/>
      <c r="F306" s="44"/>
    </row>
    <row r="307" spans="1:6" ht="12.75">
      <c r="A307" s="43"/>
      <c r="B307" s="34"/>
      <c r="C307" s="43"/>
      <c r="D307" s="44"/>
      <c r="E307" s="44"/>
      <c r="F307" s="44"/>
    </row>
    <row r="308" spans="1:6" ht="12.75">
      <c r="A308" s="21"/>
      <c r="B308" s="34"/>
      <c r="C308" s="38"/>
      <c r="D308" s="37"/>
      <c r="E308" s="37"/>
      <c r="F308" s="22"/>
    </row>
    <row r="309" spans="1:6" ht="12.75">
      <c r="A309" s="21"/>
      <c r="B309" s="34"/>
      <c r="C309" s="21"/>
      <c r="D309" s="37"/>
      <c r="E309" s="37"/>
      <c r="F309" s="22"/>
    </row>
    <row r="310" spans="2:6" ht="12.75">
      <c r="B310" s="26"/>
      <c r="C310" s="27"/>
      <c r="D310" s="28"/>
      <c r="E310" s="54" t="s">
        <v>303</v>
      </c>
      <c r="F310" s="27"/>
    </row>
    <row r="311" spans="1:6" ht="12.75">
      <c r="A311" s="25"/>
      <c r="B311" s="30"/>
      <c r="C311" s="31"/>
      <c r="D311" s="32"/>
      <c r="E311" s="32"/>
      <c r="F311" s="32"/>
    </row>
    <row r="312" spans="1:6" ht="12.75">
      <c r="A312" s="29"/>
      <c r="B312" s="5"/>
      <c r="C312" s="10"/>
      <c r="D312" s="14"/>
      <c r="E312" s="33"/>
      <c r="F312" s="28"/>
    </row>
    <row r="313" spans="1:6" ht="18">
      <c r="A313" s="53" t="s">
        <v>304</v>
      </c>
      <c r="B313" s="41"/>
      <c r="C313" s="4"/>
      <c r="D313" s="42"/>
      <c r="E313" s="42"/>
      <c r="F313" s="36"/>
    </row>
    <row r="314" spans="1:6" ht="18">
      <c r="A314" s="45" t="s">
        <v>375</v>
      </c>
      <c r="B314" s="45" t="s">
        <v>412</v>
      </c>
      <c r="C314" s="45" t="s">
        <v>306</v>
      </c>
      <c r="D314" s="20" t="s">
        <v>132</v>
      </c>
      <c r="E314" s="20" t="s">
        <v>429</v>
      </c>
      <c r="F314" s="45" t="s">
        <v>415</v>
      </c>
    </row>
    <row r="315" spans="1:6" ht="28.5">
      <c r="A315" s="46" t="s">
        <v>115</v>
      </c>
      <c r="B315" s="48" t="s">
        <v>323</v>
      </c>
      <c r="C315" s="46" t="s">
        <v>314</v>
      </c>
      <c r="D315" s="47">
        <f>+D316</f>
        <v>-307260</v>
      </c>
      <c r="E315" s="47">
        <f>+E316</f>
        <v>-1457223.3100000024</v>
      </c>
      <c r="F315" s="82">
        <f aca="true" t="shared" si="24" ref="F315:F329">D315-E315</f>
        <v>1149963.3100000024</v>
      </c>
    </row>
    <row r="316" spans="1:6" ht="28.5">
      <c r="A316" s="46" t="s">
        <v>307</v>
      </c>
      <c r="B316" s="48" t="s">
        <v>324</v>
      </c>
      <c r="C316" s="46" t="s">
        <v>315</v>
      </c>
      <c r="D316" s="47">
        <v>-307260</v>
      </c>
      <c r="E316" s="47">
        <f>+E317+E324+E328</f>
        <v>-1457223.3100000024</v>
      </c>
      <c r="F316" s="82">
        <f t="shared" si="24"/>
        <v>1149963.3100000024</v>
      </c>
    </row>
    <row r="317" spans="1:6" ht="28.5">
      <c r="A317" s="46" t="s">
        <v>308</v>
      </c>
      <c r="B317" s="49"/>
      <c r="C317" s="46" t="s">
        <v>316</v>
      </c>
      <c r="D317" s="47">
        <f>+D318</f>
        <v>-307260</v>
      </c>
      <c r="E317" s="47">
        <f>+E318</f>
        <v>-307260</v>
      </c>
      <c r="F317" s="82">
        <f t="shared" si="24"/>
        <v>0</v>
      </c>
    </row>
    <row r="318" spans="1:6" ht="42.75">
      <c r="A318" s="46" t="s">
        <v>66</v>
      </c>
      <c r="B318" s="49"/>
      <c r="C318" s="46" t="s">
        <v>68</v>
      </c>
      <c r="D318" s="47">
        <f>+D319</f>
        <v>-307260</v>
      </c>
      <c r="E318" s="47">
        <f>+E319</f>
        <v>-307260</v>
      </c>
      <c r="F318" s="82">
        <f t="shared" si="24"/>
        <v>0</v>
      </c>
    </row>
    <row r="319" spans="1:6" ht="57">
      <c r="A319" s="46" t="s">
        <v>431</v>
      </c>
      <c r="B319" s="49"/>
      <c r="C319" s="46" t="s">
        <v>432</v>
      </c>
      <c r="D319" s="47">
        <v>-307260</v>
      </c>
      <c r="E319" s="47">
        <v>-307260</v>
      </c>
      <c r="F319" s="82">
        <f t="shared" si="24"/>
        <v>0</v>
      </c>
    </row>
    <row r="320" spans="1:6" ht="57">
      <c r="A320" s="46" t="s">
        <v>309</v>
      </c>
      <c r="B320" s="49"/>
      <c r="C320" s="46" t="s">
        <v>317</v>
      </c>
      <c r="D320" s="47">
        <f>+D321</f>
        <v>-307260</v>
      </c>
      <c r="E320" s="47">
        <v>-307260</v>
      </c>
      <c r="F320" s="82">
        <f t="shared" si="24"/>
        <v>0</v>
      </c>
    </row>
    <row r="321" spans="1:6" ht="57">
      <c r="A321" s="46" t="s">
        <v>433</v>
      </c>
      <c r="B321" s="49"/>
      <c r="C321" s="46" t="s">
        <v>434</v>
      </c>
      <c r="D321" s="47">
        <v>-307260</v>
      </c>
      <c r="E321" s="47">
        <v>-307260</v>
      </c>
      <c r="F321" s="82">
        <f t="shared" si="24"/>
        <v>0</v>
      </c>
    </row>
    <row r="322" spans="1:6" ht="28.5">
      <c r="A322" s="46" t="s">
        <v>116</v>
      </c>
      <c r="B322" s="48"/>
      <c r="C322" s="46" t="s">
        <v>346</v>
      </c>
      <c r="D322" s="47">
        <f>+D323</f>
        <v>0</v>
      </c>
      <c r="E322" s="47">
        <f>+E323</f>
        <v>-1149963.3100000024</v>
      </c>
      <c r="F322" s="82">
        <f t="shared" si="24"/>
        <v>1149963.3100000024</v>
      </c>
    </row>
    <row r="323" spans="1:6" ht="28.5">
      <c r="A323" s="46" t="s">
        <v>67</v>
      </c>
      <c r="B323" s="48"/>
      <c r="C323" s="46" t="s">
        <v>318</v>
      </c>
      <c r="D323" s="47">
        <f>-D324-D328</f>
        <v>0</v>
      </c>
      <c r="E323" s="76">
        <f>+E316-E317</f>
        <v>-1149963.3100000024</v>
      </c>
      <c r="F323" s="82">
        <f t="shared" si="24"/>
        <v>1149963.3100000024</v>
      </c>
    </row>
    <row r="324" spans="1:6" ht="14.25">
      <c r="A324" s="46" t="s">
        <v>310</v>
      </c>
      <c r="B324" s="48"/>
      <c r="C324" s="46" t="s">
        <v>319</v>
      </c>
      <c r="D324" s="47">
        <f aca="true" t="shared" si="25" ref="D324:E326">+D325</f>
        <v>-44657396.56</v>
      </c>
      <c r="E324" s="47">
        <f t="shared" si="25"/>
        <v>-36048699.88</v>
      </c>
      <c r="F324" s="82">
        <f t="shared" si="24"/>
        <v>-8608696.68</v>
      </c>
    </row>
    <row r="325" spans="1:6" ht="14.25">
      <c r="A325" s="46" t="s">
        <v>117</v>
      </c>
      <c r="B325" s="48"/>
      <c r="C325" s="46" t="s">
        <v>119</v>
      </c>
      <c r="D325" s="47">
        <f t="shared" si="25"/>
        <v>-44657396.56</v>
      </c>
      <c r="E325" s="47">
        <f t="shared" si="25"/>
        <v>-36048699.88</v>
      </c>
      <c r="F325" s="82">
        <f t="shared" si="24"/>
        <v>-8608696.68</v>
      </c>
    </row>
    <row r="326" spans="1:6" ht="28.5">
      <c r="A326" s="46" t="s">
        <v>312</v>
      </c>
      <c r="B326" s="49"/>
      <c r="C326" s="46" t="s">
        <v>321</v>
      </c>
      <c r="D326" s="47">
        <f t="shared" si="25"/>
        <v>-44657396.56</v>
      </c>
      <c r="E326" s="47">
        <f t="shared" si="25"/>
        <v>-36048699.88</v>
      </c>
      <c r="F326" s="82">
        <f t="shared" si="24"/>
        <v>-8608696.68</v>
      </c>
    </row>
    <row r="327" spans="1:6" ht="28.5">
      <c r="A327" s="46" t="s">
        <v>430</v>
      </c>
      <c r="B327" s="49"/>
      <c r="C327" s="46" t="s">
        <v>435</v>
      </c>
      <c r="D327" s="47">
        <v>-44657396.56</v>
      </c>
      <c r="E327" s="47">
        <v>-36048699.88</v>
      </c>
      <c r="F327" s="82">
        <f t="shared" si="24"/>
        <v>-8608696.68</v>
      </c>
    </row>
    <row r="328" spans="1:6" ht="14.25">
      <c r="A328" s="46" t="s">
        <v>311</v>
      </c>
      <c r="B328" s="49"/>
      <c r="C328" s="46" t="s">
        <v>320</v>
      </c>
      <c r="D328" s="47">
        <f aca="true" t="shared" si="26" ref="D328:E330">+D329</f>
        <v>44657396.56</v>
      </c>
      <c r="E328" s="47">
        <f t="shared" si="26"/>
        <v>34898736.57</v>
      </c>
      <c r="F328" s="82">
        <f t="shared" si="24"/>
        <v>9758659.990000002</v>
      </c>
    </row>
    <row r="329" spans="1:6" ht="28.5">
      <c r="A329" s="46" t="s">
        <v>118</v>
      </c>
      <c r="B329" s="49"/>
      <c r="C329" s="46" t="s">
        <v>120</v>
      </c>
      <c r="D329" s="47">
        <f t="shared" si="26"/>
        <v>44657396.56</v>
      </c>
      <c r="E329" s="47">
        <f t="shared" si="26"/>
        <v>34898736.57</v>
      </c>
      <c r="F329" s="82">
        <f t="shared" si="24"/>
        <v>9758659.990000002</v>
      </c>
    </row>
    <row r="330" spans="1:6" ht="28.5">
      <c r="A330" s="46" t="s">
        <v>313</v>
      </c>
      <c r="B330" s="49"/>
      <c r="C330" s="46" t="s">
        <v>322</v>
      </c>
      <c r="D330" s="47">
        <f t="shared" si="26"/>
        <v>44657396.56</v>
      </c>
      <c r="E330" s="47">
        <f t="shared" si="26"/>
        <v>34898736.57</v>
      </c>
      <c r="F330" s="82">
        <f>+F331</f>
        <v>9758659.990000002</v>
      </c>
    </row>
    <row r="331" spans="1:6" ht="28.5">
      <c r="A331" s="46" t="s">
        <v>436</v>
      </c>
      <c r="B331" s="49"/>
      <c r="C331" s="46" t="s">
        <v>437</v>
      </c>
      <c r="D331" s="47">
        <v>44657396.56</v>
      </c>
      <c r="E331" s="47">
        <v>34898736.57</v>
      </c>
      <c r="F331" s="82">
        <f>D331-E331</f>
        <v>9758659.990000002</v>
      </c>
    </row>
    <row r="332" spans="1:6" ht="12.75">
      <c r="A332" s="43"/>
      <c r="B332" s="36"/>
      <c r="C332" s="43"/>
      <c r="D332" s="44"/>
      <c r="E332" s="44"/>
      <c r="F332" s="83"/>
    </row>
    <row r="333" spans="1:6" ht="12.75">
      <c r="A333" s="21"/>
      <c r="B333" s="36"/>
      <c r="C333" s="21"/>
      <c r="D333" s="22"/>
      <c r="E333" s="22"/>
      <c r="F333" s="84"/>
    </row>
    <row r="334" ht="12.75">
      <c r="F334" s="85"/>
    </row>
    <row r="335" spans="1:6" ht="12.75">
      <c r="A335" s="29" t="s">
        <v>488</v>
      </c>
      <c r="B335" s="34"/>
      <c r="C335" s="35"/>
      <c r="F335" s="85"/>
    </row>
    <row r="336" spans="1:6" ht="12.75">
      <c r="A336" s="10"/>
      <c r="B336" s="34"/>
      <c r="C336" s="27"/>
      <c r="F336" s="85"/>
    </row>
    <row r="337" spans="1:6" ht="12.75">
      <c r="A337" s="29" t="s">
        <v>489</v>
      </c>
      <c r="B337" s="34"/>
      <c r="C337" s="27"/>
      <c r="F337" s="85"/>
    </row>
    <row r="338" spans="1:6" ht="12.75">
      <c r="A338" s="10" t="s">
        <v>438</v>
      </c>
      <c r="B338" s="34"/>
      <c r="C338" s="27"/>
      <c r="F338" s="85"/>
    </row>
    <row r="339" spans="1:6" ht="12.75">
      <c r="A339" s="10"/>
      <c r="B339" s="34"/>
      <c r="C339" s="27"/>
      <c r="F339" s="85"/>
    </row>
    <row r="340" spans="1:6" ht="12.75">
      <c r="A340" s="10"/>
      <c r="B340" s="34"/>
      <c r="C340" s="27"/>
      <c r="F340" s="85"/>
    </row>
    <row r="341" spans="1:6" ht="12.75">
      <c r="A341" s="10"/>
      <c r="B341" s="34"/>
      <c r="C341" s="27"/>
      <c r="F341" s="85"/>
    </row>
    <row r="342" spans="1:6" ht="12.75">
      <c r="A342" s="10" t="s">
        <v>325</v>
      </c>
      <c r="B342" s="34"/>
      <c r="C342" s="27"/>
      <c r="F342" s="85"/>
    </row>
    <row r="343" ht="12.75">
      <c r="F343" s="85"/>
    </row>
    <row r="344" ht="12.75">
      <c r="F344" s="85"/>
    </row>
  </sheetData>
  <sheetProtection/>
  <mergeCells count="2">
    <mergeCell ref="B8:D8"/>
    <mergeCell ref="B11:D11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scale="56" r:id="rId1"/>
  <headerFooter alignWithMargins="0">
    <oddHeader>&amp;RСтраница &amp;P из &amp;N</oddHeader>
  </headerFooter>
  <rowBreaks count="1" manualBreakCount="1">
    <brk id="2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2013-10-20T14:39:27Z</cp:lastPrinted>
  <dcterms:created xsi:type="dcterms:W3CDTF">2011-05-11T12:27:39Z</dcterms:created>
  <dcterms:modified xsi:type="dcterms:W3CDTF">2013-10-20T14:39:45Z</dcterms:modified>
  <cp:category/>
  <cp:version/>
  <cp:contentType/>
  <cp:contentStatus/>
</cp:coreProperties>
</file>